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1835" tabRatio="894" activeTab="0"/>
  </bookViews>
  <sheets>
    <sheet name="Välkommen" sheetId="1" r:id="rId1"/>
    <sheet name="Startmeny" sheetId="2" r:id="rId2"/>
    <sheet name="Räkna hål" sheetId="3" r:id="rId3"/>
    <sheet name="Hur stor är min potential" sheetId="4" r:id="rId4"/>
    <sheet name="Ek. potential för min butik" sheetId="5" r:id="rId5"/>
    <sheet name="MANUAL simverktyg" sheetId="6" r:id="rId6"/>
    <sheet name="Mätning av orsak" sheetId="7" r:id="rId7"/>
    <sheet name="Manual Mätning orsak" sheetId="8" r:id="rId8"/>
    <sheet name="Åtgärder" sheetId="9" r:id="rId9"/>
    <sheet name="Mätning" sheetId="10" r:id="rId10"/>
    <sheet name="Ledningsfokus" sheetId="11" r:id="rId11"/>
    <sheet name="Varupåfyllningsrutin" sheetId="12" r:id="rId12"/>
    <sheet name="Planogram" sheetId="13" r:id="rId13"/>
    <sheet name="Korrekta lagervärden" sheetId="14" r:id="rId14"/>
    <sheet name="Kampanjstyrning" sheetId="15" r:id="rId15"/>
    <sheet name="Ordersystem" sheetId="16" r:id="rId16"/>
    <sheet name="Kontinuitet" sheetId="17" r:id="rId17"/>
  </sheets>
  <definedNames>
    <definedName name="_xlfn.COUNTIFS" hidden="1">#NAME?</definedName>
    <definedName name="_xlnm.Print_Area" localSheetId="4">'Ek. potential för min butik'!$B$5:$N$77</definedName>
    <definedName name="_xlnm.Print_Area" localSheetId="16">'Kontinuitet'!$A$1:$N$31</definedName>
    <definedName name="_xlnm.Print_Area" localSheetId="5">'MANUAL simverktyg'!$B$5:$Q$67</definedName>
    <definedName name="_xlnm.Print_Area" localSheetId="6">'Mätning av orsak'!$B$25:$AH$89,'Mätning av orsak'!$B$5:$D$20</definedName>
  </definedNames>
  <calcPr fullCalcOnLoad="1"/>
</workbook>
</file>

<file path=xl/sharedStrings.xml><?xml version="1.0" encoding="utf-8"?>
<sst xmlns="http://schemas.openxmlformats.org/spreadsheetml/2006/main" count="227" uniqueCount="151">
  <si>
    <t>Varaktighet</t>
  </si>
  <si>
    <t>Kostnad för ett fel</t>
  </si>
  <si>
    <t>Antal artiklar i sortimentet</t>
  </si>
  <si>
    <t>Bruttovinst (i %)</t>
  </si>
  <si>
    <t>Slut i hyllan (i %)</t>
  </si>
  <si>
    <t>Försäljningsförlust</t>
  </si>
  <si>
    <t>Bruttovinsttapp</t>
  </si>
  <si>
    <t>Förlorad försäljning</t>
  </si>
  <si>
    <t>Försäljning (netto)</t>
  </si>
  <si>
    <t>Timlön (inkl sociala)</t>
  </si>
  <si>
    <t>Antal minuter för att rätta fel</t>
  </si>
  <si>
    <t>Arbetskostnad</t>
  </si>
  <si>
    <t>Bruttovinst tapp</t>
  </si>
  <si>
    <t>Resultat påverkan idag</t>
  </si>
  <si>
    <t>Resultat påverkan imorgon</t>
  </si>
  <si>
    <t>Arbetskostnad per år</t>
  </si>
  <si>
    <t>ÅRLIG RESULTAT PÅVERKAN</t>
  </si>
  <si>
    <t>ÅRLIG RESULTATEFFEKT</t>
  </si>
  <si>
    <t>Arbetskostnad per dag</t>
  </si>
  <si>
    <t>Scorecard för mätning av Slut-i-hyllan</t>
  </si>
  <si>
    <t>Klockslag för mätning</t>
  </si>
  <si>
    <t>Ange Varugrupp / Kategori / Hylla eller Plats</t>
  </si>
  <si>
    <t>Räkna antalet hål. Fyll i antalet hål för respektive mätplats och dag.</t>
  </si>
  <si>
    <t>SYFTE</t>
  </si>
  <si>
    <t>SÅ FUNGERAR MALLEN</t>
  </si>
  <si>
    <t>Observera att respektive artikel bara får en rad i mallen dvs om en artikel finns i listan och</t>
  </si>
  <si>
    <t>skall registreras för ett nytt "slut i hyllan"-tillfälle så räcker det att leta upp rätt artikel och datum för att sedan fylla i rätt orsakskod.</t>
  </si>
  <si>
    <t>TIDSPERIOD FÖR GENOMFÖRANDE</t>
  </si>
  <si>
    <t xml:space="preserve">Så snart kartläggningen är färdiggjord är det viktigt att använda informationen för att dra slutsatser om varför det </t>
  </si>
  <si>
    <t>blir "slut i hyllan". Frågor att ställa sig är exempelvis:</t>
  </si>
  <si>
    <t>* Hur stort är problemet totalt sett?</t>
  </si>
  <si>
    <t>* Kan slutsatser dras kring när problemet är som störst under veckan eller under dagen?</t>
  </si>
  <si>
    <t>* Finns kopplingar mellan "slut i hyllan" och bemanningsplaneringen i butik?</t>
  </si>
  <si>
    <t>* Osv</t>
  </si>
  <si>
    <t>för att verifiera att åtgärderna ger önskad effekt.</t>
  </si>
  <si>
    <t>Orsakskoder</t>
  </si>
  <si>
    <t>1 = Borttagen av butikspersonal</t>
  </si>
  <si>
    <t>2 = Finns på baklager, men ej i hylla</t>
  </si>
  <si>
    <t>3 = Påfyllning ej möjlig pga kross i butik</t>
  </si>
  <si>
    <t>4 = Borttagen pga Kort datum i butik</t>
  </si>
  <si>
    <t>5 = Extremt stor efterfrågan</t>
  </si>
  <si>
    <t>7 = Leveransproblem (felplock,transportskada)</t>
  </si>
  <si>
    <t>8 =  Hylla tom, finns på torg</t>
  </si>
  <si>
    <t>9 = Restad av Centrallager</t>
  </si>
  <si>
    <t>10 = Produktlarm</t>
  </si>
  <si>
    <t>11 = Fel vara på plats. Slut i hylla syns ej.</t>
  </si>
  <si>
    <t>12 = Utgått ur sortimentet</t>
  </si>
  <si>
    <t>Vecka 1</t>
  </si>
  <si>
    <t>Vecka 2</t>
  </si>
  <si>
    <t>13 = Finns på Centrallager men missat att beställa till butik.</t>
  </si>
  <si>
    <t>Veckodag</t>
  </si>
  <si>
    <t>Mån</t>
  </si>
  <si>
    <t>Tis</t>
  </si>
  <si>
    <t>Ons</t>
  </si>
  <si>
    <t>Tors</t>
  </si>
  <si>
    <t>Fre</t>
  </si>
  <si>
    <t>Lör</t>
  </si>
  <si>
    <t>Sön</t>
  </si>
  <si>
    <t>Datum</t>
  </si>
  <si>
    <t>Art. Nummer</t>
  </si>
  <si>
    <t>Artikelbenämning</t>
  </si>
  <si>
    <t>Leverantör</t>
  </si>
  <si>
    <t>Storlek</t>
  </si>
  <si>
    <t>Antal hål</t>
  </si>
  <si>
    <t>Slut-i-hyllan %</t>
  </si>
  <si>
    <t>Totalt antal</t>
  </si>
  <si>
    <t>SNITT</t>
  </si>
  <si>
    <t>EX. BRÖD</t>
  </si>
  <si>
    <t>Beräkning av slut-i-hyllan sker automatiskt när du fyller i excelfilen. Manuell beräkning av slut-i-hyllan görs på följande sätt. 1. Beräkning S-I-H per dag. Ta den enskilda dagens hål i hyllan och dividera med Totalt antal. 2. Beräkning av snitt S-I-H för veckan. Summera antalet hål för måndag-söndag och dividera med 7. Dividera sedan det talet med Totalt antal. (5+3+2+5+8+12+9 / 7 = 44 / 140</t>
  </si>
  <si>
    <t>OBSERVERA</t>
  </si>
  <si>
    <r>
      <t xml:space="preserve">Att "slut i hyllan" inte behöver innebära att hyllan faktiskt är </t>
    </r>
    <r>
      <rPr>
        <u val="single"/>
        <sz val="10"/>
        <rFont val="Arial"/>
        <family val="2"/>
      </rPr>
      <t>tom</t>
    </r>
    <r>
      <rPr>
        <sz val="10"/>
        <rFont val="Arial"/>
        <family val="0"/>
      </rPr>
      <t xml:space="preserve"> utan att "slut i hyllan" betyder att konsumenten inte kan/vill köpa varan.</t>
    </r>
  </si>
  <si>
    <t>Exempel: Om man kartlägger brödkategorin kan det vara aktuellt att definiera "slut i hyllan" om brödet är X dagar gammalt. Dvs det finns</t>
  </si>
  <si>
    <t>bröd i hyllan, men de är för gamla för att konsument skall vilja köpa dem.</t>
  </si>
  <si>
    <t>GENERELLA REKOMMENDATIONER</t>
  </si>
  <si>
    <t xml:space="preserve">Stora problem med "hål i hyllan" innebär att ett mindre totalt antal artiklar kan undersökas samtidigt, eftersom undersökningsarbetet blir mer omfattande. </t>
  </si>
  <si>
    <t>Detta innebär att ju större risk för "hål i hyllan" man kan förvänta desto snävare bör man definiera det totala antalet undersökta artiklar som hanteras i mallen.</t>
  </si>
  <si>
    <t>ANALYS EFTER AVSLUTAD KARTLÄGGNING</t>
  </si>
  <si>
    <t>Antal artiklar som registrerats med hål i hyllan</t>
  </si>
  <si>
    <t>14= Direktleverans. Vara slut hos leverantör.</t>
  </si>
  <si>
    <r>
      <t xml:space="preserve">Räkna antalet hål </t>
    </r>
    <r>
      <rPr>
        <b/>
        <i/>
        <sz val="10"/>
        <rFont val="Arial"/>
        <family val="2"/>
      </rPr>
      <t xml:space="preserve">(1hål = när en </t>
    </r>
    <r>
      <rPr>
        <b/>
        <i/>
        <sz val="10"/>
        <color indexed="10"/>
        <rFont val="Arial"/>
        <family val="2"/>
      </rPr>
      <t xml:space="preserve">artikel </t>
    </r>
    <r>
      <rPr>
        <b/>
        <i/>
        <sz val="10"/>
        <rFont val="Arial"/>
        <family val="2"/>
      </rPr>
      <t>är slut i hyllan)</t>
    </r>
    <r>
      <rPr>
        <b/>
        <sz val="10"/>
        <rFont val="Arial"/>
        <family val="2"/>
      </rPr>
      <t xml:space="preserve">. Fyll i antalet hål för respektive mätplats och dag. </t>
    </r>
  </si>
  <si>
    <t>Den information som insamlas gör det möjligt att dels förstå hur stort problemet med "slut i hyllan" är samt att kartlägga de grundläggande orsakerna till hålen i hyllan.</t>
  </si>
  <si>
    <t>Syftet med denna mall är att fungera som ett stöd för att samla in information om "Slut i Hyllan" i en butik.</t>
  </si>
  <si>
    <t>Genom att förstå orsakerna skapas möjligheter för att ta fram en plan för hur dessa kan åtgärdas.</t>
  </si>
  <si>
    <t>Därefter anger man aktuell orsakskod på rätt datum. Orsakskoderna finner du i tabellen "Orsakskoder".</t>
  </si>
  <si>
    <t>Det gälleratt gå på djupet och kartlägga den grundläggande orsaken till att det är slut i hyllan då det är denna kod som skall fyllas i.</t>
  </si>
  <si>
    <t>* Vilka är de vanligaste grundläggande orsakerna?</t>
  </si>
  <si>
    <t>När beslutade åtgärder är genomförda bör man genomföra en nya kartläggning med hjälp av mallen</t>
  </si>
  <si>
    <t>Fyll i denna ruta</t>
  </si>
  <si>
    <t>6 = Fel vid orderläggning (Order i fel tid/Inmatningsfel)</t>
  </si>
  <si>
    <r>
      <t xml:space="preserve">Bedömningen är att fyra veckor </t>
    </r>
    <r>
      <rPr>
        <sz val="10"/>
        <rFont val="Arial"/>
        <family val="0"/>
      </rPr>
      <t>är en lagom period för att kartlägga "slut i hyllan". Dock, bör hänsyn tas till omsättningshastigheten.</t>
    </r>
  </si>
  <si>
    <t>Det är av stor vikt att undersökningen genomförs VARJE dag under dessa fyra veckor. Detta innebär att undersökning även skall genomföras på helgerna.</t>
  </si>
  <si>
    <t>Vecka 3</t>
  </si>
  <si>
    <t>Vecka 4</t>
  </si>
  <si>
    <t>Totalt:</t>
  </si>
  <si>
    <t>Mätvecka:</t>
  </si>
  <si>
    <t>Orsak</t>
  </si>
  <si>
    <t>Åtgärd</t>
  </si>
  <si>
    <t>Planogram</t>
  </si>
  <si>
    <t>Varupåfyllningsrutin</t>
  </si>
  <si>
    <t>Förslag till koppling av orsakskoder till åtgärder (orsakerna kan föreligga flera åtgärder)</t>
  </si>
  <si>
    <t>Korrekta lagervärden</t>
  </si>
  <si>
    <t>Kampanjstyrning</t>
  </si>
  <si>
    <t>Ordersystem</t>
  </si>
  <si>
    <t>Planogram, korrekta lagervärden</t>
  </si>
  <si>
    <t>Ordersystem, korrekta lagervärden</t>
  </si>
  <si>
    <t>Måndag</t>
  </si>
  <si>
    <t>Tisdag</t>
  </si>
  <si>
    <t>Onsdag</t>
  </si>
  <si>
    <t>Torsdag</t>
  </si>
  <si>
    <t>Fredag</t>
  </si>
  <si>
    <t>Lördag</t>
  </si>
  <si>
    <t>Söndag</t>
  </si>
  <si>
    <t>Orsakskod per veckodag</t>
  </si>
  <si>
    <t>DATUM FÖR START-MÅNDAGEN</t>
  </si>
  <si>
    <t>BUTIKENS NAMN</t>
  </si>
  <si>
    <t>Gråmarkerade rutor fylls ej i!</t>
  </si>
  <si>
    <t>Borttagen av butikspersonal</t>
  </si>
  <si>
    <t>Finns på baklager, men ej i hylla</t>
  </si>
  <si>
    <t>Påfyllning ej möjlig pga kross i butik</t>
  </si>
  <si>
    <t>Borttagen pga Kort datum i butik</t>
  </si>
  <si>
    <t>Extremt stor efterfrågan</t>
  </si>
  <si>
    <t>Fel vid orderläggning (Order i fel tid/Inmatningsfel)</t>
  </si>
  <si>
    <t>Leveransproblem (felplock,transportskada)</t>
  </si>
  <si>
    <t>Hylla tom, finns på torg</t>
  </si>
  <si>
    <t>Restad av Centrallager</t>
  </si>
  <si>
    <t>Produktlarm</t>
  </si>
  <si>
    <t>Fel vara på plats. Slut i hylla syns ej.</t>
  </si>
  <si>
    <t>Utgått ur sortimentet</t>
  </si>
  <si>
    <t>Finns på Centrallager men missat att beställa till butik.</t>
  </si>
  <si>
    <t>Direktleverans. Vara slut hos leverantör.</t>
  </si>
  <si>
    <t>Totalt</t>
  </si>
  <si>
    <t xml:space="preserve">   Baserat på hela mätperioden</t>
  </si>
  <si>
    <t>xxx</t>
  </si>
  <si>
    <t>Kampanjförsäljningen större än förväntad.</t>
  </si>
  <si>
    <t>Ange orsak till Slut-I-Hylla: Se Kodnyckel till vänster</t>
  </si>
  <si>
    <t>TIDPUNKT FÖR MÄTNING</t>
  </si>
  <si>
    <t>För mest korrekt utfall bör mätning ske vid den tidpunkt då butiken har högst kundgenomströmning.</t>
  </si>
  <si>
    <t>Mätningen bör ske regelbundet vid samma tidpunkt under hela mätperioden.</t>
  </si>
  <si>
    <t>15= Kampanjförsäljningen större än förväntad.</t>
  </si>
  <si>
    <t>Mätning av orsak</t>
  </si>
  <si>
    <t>Antal "slut i hyllan" per veckodag</t>
  </si>
  <si>
    <t xml:space="preserve">Använd din framräknade Slut-i-hyllan och kalkylera hur mycket din potential är värd.                   
Använd "KALKYLMODELLEN" </t>
  </si>
  <si>
    <r>
      <t>Välj ut en kategori / hylla eller plats. Räkna totala antalet</t>
    </r>
    <r>
      <rPr>
        <b/>
        <sz val="10"/>
        <color indexed="10"/>
        <rFont val="Arial"/>
        <family val="2"/>
      </rPr>
      <t xml:space="preserve"> hyllkantsetiketter/produkter</t>
    </r>
    <r>
      <rPr>
        <b/>
        <sz val="10"/>
        <rFont val="Arial"/>
        <family val="2"/>
      </rPr>
      <t xml:space="preserve"> på mätplatsen.              
</t>
    </r>
    <r>
      <rPr>
        <b/>
        <i/>
        <sz val="10"/>
        <rFont val="Arial"/>
        <family val="2"/>
      </rPr>
      <t>(Den här beräkningen behöver du bara göra 1 gång innan du börjar mäta antalet hål i hyllan.)</t>
    </r>
  </si>
  <si>
    <t xml:space="preserve">Att undersöka ett stort antal artiklar innebär högre kvalitet i undersökningen samtidigt som arbetsinsatsen stiger med antalet artiklar. </t>
  </si>
  <si>
    <t xml:space="preserve">Rekommendationen är följakligen att inkludera så många artiklar som möjligt i undersökningen för att uppnå bästa möjliga kvalitet. </t>
  </si>
  <si>
    <t>I slutändan beror antalet artiklar som kan hanteras på vilken produktkategori som kontrolleras.</t>
  </si>
  <si>
    <t xml:space="preserve">Förslagsvis genomför man undersökningen på en tydligt definierad produktkategori eller på en tydligt definierad hyllsektion i butiken. </t>
  </si>
  <si>
    <t>I mallen fyller man i artikelnummer, namn och ev storlek på den artikel som är "slut i hyllan". Observera att mallen måste fyllas ifrån första raden (rad 30)!</t>
  </si>
  <si>
    <t xml:space="preserve">Ovanstående frågor ställer man sig självklart för att kunna ta fram en aktivitets- och åtgärdslista för att minska problemet. </t>
  </si>
  <si>
    <t>I dessa diskussioner bör någon av de leverantörer vars artiklar är slut i hyllan involveras.</t>
  </si>
  <si>
    <t>Tryck här för utskrift av mall</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</si>
</sst>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hh:mm;@"/>
  </numFmts>
  <fonts count="94">
    <font>
      <sz val="10"/>
      <name val="Arial"/>
      <family val="0"/>
    </font>
    <font>
      <sz val="11"/>
      <color indexed="8"/>
      <name val="Calibri"/>
      <family val="2"/>
    </font>
    <font>
      <sz val="8"/>
      <name val="Arial"/>
      <family val="0"/>
    </font>
    <font>
      <b/>
      <sz val="10"/>
      <name val="Arial"/>
      <family val="2"/>
    </font>
    <font>
      <b/>
      <sz val="10"/>
      <color indexed="9"/>
      <name val="Arial"/>
      <family val="2"/>
    </font>
    <font>
      <u val="single"/>
      <sz val="10"/>
      <name val="Arial"/>
      <family val="2"/>
    </font>
    <font>
      <i/>
      <sz val="10"/>
      <name val="Arial"/>
      <family val="2"/>
    </font>
    <font>
      <sz val="24"/>
      <name val="Arial"/>
      <family val="0"/>
    </font>
    <font>
      <b/>
      <sz val="8"/>
      <name val="Arial"/>
      <family val="2"/>
    </font>
    <font>
      <b/>
      <sz val="10"/>
      <color indexed="10"/>
      <name val="Arial"/>
      <family val="2"/>
    </font>
    <font>
      <sz val="10"/>
      <color indexed="10"/>
      <name val="Arial"/>
      <family val="0"/>
    </font>
    <font>
      <sz val="12"/>
      <name val="Arial"/>
      <family val="0"/>
    </font>
    <font>
      <b/>
      <i/>
      <sz val="10"/>
      <name val="Arial"/>
      <family val="2"/>
    </font>
    <font>
      <sz val="14"/>
      <name val="Arial"/>
      <family val="2"/>
    </font>
    <font>
      <b/>
      <sz val="20"/>
      <name val="Arial"/>
      <family val="2"/>
    </font>
    <font>
      <b/>
      <i/>
      <sz val="10"/>
      <color indexed="10"/>
      <name val="Arial"/>
      <family val="2"/>
    </font>
    <font>
      <i/>
      <sz val="16"/>
      <color indexed="10"/>
      <name val="Arial"/>
      <family val="2"/>
    </font>
    <font>
      <i/>
      <sz val="16"/>
      <name val="Arial"/>
      <family val="2"/>
    </font>
    <font>
      <sz val="16"/>
      <name val="Arial"/>
      <family val="2"/>
    </font>
    <font>
      <b/>
      <sz val="12"/>
      <name val="Arial"/>
      <family val="2"/>
    </font>
    <font>
      <b/>
      <sz val="14"/>
      <name val="Arial"/>
      <family val="2"/>
    </font>
    <font>
      <i/>
      <sz val="14"/>
      <name val="Arial"/>
      <family val="2"/>
    </font>
    <font>
      <sz val="11"/>
      <name val="Arial"/>
      <family val="2"/>
    </font>
    <font>
      <b/>
      <sz val="11"/>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6"/>
      <color indexed="49"/>
      <name val="Arial"/>
      <family val="0"/>
    </font>
    <font>
      <i/>
      <sz val="11"/>
      <color indexed="23"/>
      <name val="Calibri"/>
      <family val="2"/>
    </font>
    <font>
      <u val="single"/>
      <sz val="6"/>
      <color indexed="53"/>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sz val="11"/>
      <color indexed="10"/>
      <name val="Calibri"/>
      <family val="2"/>
    </font>
    <font>
      <b/>
      <sz val="40"/>
      <color indexed="62"/>
      <name val="Arial"/>
      <family val="2"/>
    </font>
    <font>
      <sz val="14"/>
      <color indexed="62"/>
      <name val="Arial"/>
      <family val="2"/>
    </font>
    <font>
      <b/>
      <sz val="14"/>
      <color indexed="10"/>
      <name val="Arial"/>
      <family val="2"/>
    </font>
    <font>
      <b/>
      <sz val="14"/>
      <color indexed="62"/>
      <name val="Calibri"/>
      <family val="0"/>
    </font>
    <font>
      <b/>
      <sz val="20"/>
      <color indexed="62"/>
      <name val="Calibri"/>
      <family val="0"/>
    </font>
    <font>
      <b/>
      <sz val="12"/>
      <color indexed="62"/>
      <name val="Calibri"/>
      <family val="0"/>
    </font>
    <font>
      <sz val="10.5"/>
      <color indexed="62"/>
      <name val="Calibri"/>
      <family val="0"/>
    </font>
    <font>
      <sz val="16"/>
      <color indexed="9"/>
      <name val="Calibri"/>
      <family val="0"/>
    </font>
    <font>
      <b/>
      <sz val="40"/>
      <color indexed="62"/>
      <name val="Calibri"/>
      <family val="0"/>
    </font>
    <font>
      <b/>
      <sz val="28"/>
      <color indexed="62"/>
      <name val="Calibri"/>
      <family val="0"/>
    </font>
    <font>
      <b/>
      <i/>
      <sz val="12"/>
      <color indexed="62"/>
      <name val="Calibri"/>
      <family val="0"/>
    </font>
    <font>
      <sz val="16"/>
      <color indexed="62"/>
      <name val="Arial"/>
      <family val="0"/>
    </font>
    <font>
      <b/>
      <sz val="12"/>
      <color indexed="9"/>
      <name val="Calibri"/>
      <family val="0"/>
    </font>
    <font>
      <b/>
      <sz val="12"/>
      <color indexed="9"/>
      <name val="Arial"/>
      <family val="0"/>
    </font>
    <font>
      <b/>
      <sz val="14"/>
      <color indexed="48"/>
      <name val="Arial"/>
      <family val="0"/>
    </font>
    <font>
      <b/>
      <sz val="14"/>
      <color indexed="9"/>
      <name val="Calibri"/>
      <family val="0"/>
    </font>
    <font>
      <b/>
      <sz val="22"/>
      <color indexed="48"/>
      <name val="Arial"/>
      <family val="0"/>
    </font>
    <font>
      <sz val="8"/>
      <color indexed="8"/>
      <name val="Arial"/>
      <family val="0"/>
    </font>
    <font>
      <b/>
      <u val="single"/>
      <sz val="10"/>
      <color indexed="8"/>
      <name val="Arial"/>
      <family val="0"/>
    </font>
    <font>
      <u val="single"/>
      <sz val="10"/>
      <color indexed="8"/>
      <name val="Arial"/>
      <family val="0"/>
    </font>
    <font>
      <sz val="10"/>
      <color indexed="8"/>
      <name val="Arial"/>
      <family val="0"/>
    </font>
    <font>
      <b/>
      <sz val="10"/>
      <color indexed="8"/>
      <name val="Arial"/>
      <family val="0"/>
    </font>
    <font>
      <i/>
      <sz val="10"/>
      <color indexed="8"/>
      <name val="Arial"/>
      <family val="0"/>
    </font>
    <font>
      <sz val="14"/>
      <color indexed="9"/>
      <name val="Calibri"/>
      <family val="0"/>
    </font>
    <font>
      <b/>
      <sz val="44"/>
      <color indexed="62"/>
      <name val="Calibri"/>
      <family val="0"/>
    </font>
    <font>
      <sz val="12"/>
      <color indexed="9"/>
      <name val="Calibri"/>
      <family val="0"/>
    </font>
    <font>
      <b/>
      <sz val="16"/>
      <color indexed="62"/>
      <name val="Calibri"/>
      <family val="0"/>
    </font>
    <font>
      <sz val="14"/>
      <color indexed="62"/>
      <name val="Calibri"/>
      <family val="0"/>
    </font>
    <font>
      <b/>
      <sz val="11"/>
      <color indexed="62"/>
      <name val="Calibri"/>
      <family val="0"/>
    </font>
    <font>
      <i/>
      <sz val="11"/>
      <color indexed="62"/>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6"/>
      <color theme="11"/>
      <name val="Arial"/>
      <family val="0"/>
    </font>
    <font>
      <i/>
      <sz val="11"/>
      <color rgb="FF7F7F7F"/>
      <name val="Calibri"/>
      <family val="2"/>
    </font>
    <font>
      <u val="single"/>
      <sz val="6"/>
      <color theme="10"/>
      <name val="Arial"/>
      <family val="0"/>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40"/>
      <color theme="7"/>
      <name val="Arial"/>
      <family val="2"/>
    </font>
    <font>
      <sz val="14"/>
      <color theme="7"/>
      <name val="Arial"/>
      <family val="2"/>
    </font>
    <font>
      <b/>
      <sz val="14"/>
      <color rgb="FFFF0000"/>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color indexed="48"/>
      </left>
      <right/>
      <top style="thin">
        <color indexed="48"/>
      </top>
      <bottom/>
    </border>
    <border>
      <left/>
      <right/>
      <top style="thin">
        <color indexed="48"/>
      </top>
      <bottom/>
    </border>
    <border>
      <left/>
      <right style="thin">
        <color indexed="48"/>
      </right>
      <top style="thin">
        <color indexed="48"/>
      </top>
      <bottom/>
    </border>
    <border>
      <left style="thin">
        <color indexed="48"/>
      </left>
      <right/>
      <top/>
      <bottom/>
    </border>
    <border>
      <left/>
      <right style="thin">
        <color indexed="48"/>
      </right>
      <top/>
      <bottom/>
    </border>
    <border>
      <left style="thin">
        <color indexed="48"/>
      </left>
      <right/>
      <top/>
      <bottom style="thin">
        <color indexed="48"/>
      </bottom>
    </border>
    <border>
      <left/>
      <right/>
      <top/>
      <bottom style="thin">
        <color indexed="48"/>
      </bottom>
    </border>
    <border>
      <left/>
      <right style="thin">
        <color indexed="48"/>
      </right>
      <top/>
      <bottom style="thin">
        <color indexed="48"/>
      </bottom>
    </border>
    <border>
      <left style="thin">
        <color theme="7"/>
      </left>
      <right/>
      <top style="thin">
        <color theme="7"/>
      </top>
      <bottom>
        <color indexed="63"/>
      </bottom>
    </border>
    <border>
      <left/>
      <right/>
      <top style="thin">
        <color theme="7"/>
      </top>
      <bottom>
        <color indexed="63"/>
      </bottom>
    </border>
    <border>
      <left/>
      <right style="thin">
        <color theme="7"/>
      </right>
      <top style="thin">
        <color theme="7"/>
      </top>
      <bottom>
        <color indexed="63"/>
      </bottom>
    </border>
    <border>
      <left style="thin">
        <color theme="7"/>
      </left>
      <right/>
      <top>
        <color indexed="63"/>
      </top>
      <bottom>
        <color indexed="63"/>
      </bottom>
    </border>
    <border>
      <left/>
      <right style="thin">
        <color theme="7"/>
      </right>
      <top>
        <color indexed="63"/>
      </top>
      <bottom>
        <color indexed="63"/>
      </bottom>
    </border>
    <border>
      <left style="thin">
        <color theme="7"/>
      </left>
      <right/>
      <top>
        <color indexed="63"/>
      </top>
      <bottom style="thin">
        <color theme="7"/>
      </bottom>
    </border>
    <border>
      <left/>
      <right/>
      <top>
        <color indexed="63"/>
      </top>
      <bottom style="thin">
        <color theme="7"/>
      </bottom>
    </border>
    <border>
      <left/>
      <right style="thin">
        <color theme="7"/>
      </right>
      <top>
        <color indexed="63"/>
      </top>
      <bottom style="thin">
        <color theme="7"/>
      </bottom>
    </border>
    <border>
      <left style="thin"/>
      <right style="thin"/>
      <top style="thin"/>
      <bottom style="thin"/>
    </border>
    <border>
      <left/>
      <right/>
      <top/>
      <bottom style="thin"/>
    </border>
    <border>
      <left>
        <color indexed="63"/>
      </left>
      <right style="thin"/>
      <top/>
      <bottom style="thin"/>
    </border>
    <border>
      <left>
        <color indexed="63"/>
      </left>
      <right style="thin"/>
      <top style="thin"/>
      <bottom>
        <color indexed="63"/>
      </bottom>
    </border>
    <border>
      <left style="thin"/>
      <right style="thin"/>
      <top style="thin"/>
      <bottom/>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hair"/>
      <bottom style="hair"/>
    </border>
    <border>
      <left style="thin"/>
      <right/>
      <top style="thin"/>
      <bottom style="thin"/>
    </border>
    <border>
      <left/>
      <right>
        <color indexed="63"/>
      </right>
      <top style="thin"/>
      <bottom style="thin"/>
    </border>
    <border>
      <left style="thin"/>
      <right style="thin"/>
      <top>
        <color indexed="63"/>
      </top>
      <bottom style="thin"/>
    </border>
    <border>
      <left style="thin"/>
      <right style="thin"/>
      <top/>
      <bottom style="hair"/>
    </border>
    <border>
      <left style="thin"/>
      <right style="thin"/>
      <top/>
      <bottom/>
    </border>
    <border>
      <left style="thin"/>
      <right style="medium"/>
      <top/>
      <bottom/>
    </border>
    <border>
      <left/>
      <right/>
      <top style="hair"/>
      <bottom style="thin"/>
    </border>
    <border>
      <left style="thin"/>
      <right style="thin"/>
      <top style="hair"/>
      <bottom style="thin"/>
    </border>
    <border>
      <left style="thin"/>
      <right style="medium"/>
      <top style="hair"/>
      <bottom style="thin"/>
    </border>
    <border>
      <left style="hair"/>
      <right style="thin"/>
      <top/>
      <bottom style="hair"/>
    </border>
    <border>
      <left/>
      <right/>
      <top/>
      <bottom style="hair"/>
    </border>
    <border>
      <left style="thin"/>
      <right style="medium"/>
      <top style="thin"/>
      <bottom style="hair"/>
    </border>
    <border>
      <left style="thin"/>
      <right style="medium"/>
      <top>
        <color indexed="63"/>
      </top>
      <bottom style="hair"/>
    </border>
    <border>
      <left style="thin"/>
      <right style="medium"/>
      <top style="hair"/>
      <bottom style="hair"/>
    </border>
    <border>
      <left/>
      <right/>
      <top style="hair"/>
      <bottom style="double"/>
    </border>
    <border>
      <left style="thin"/>
      <right style="thin"/>
      <top style="hair"/>
      <bottom style="double"/>
    </border>
    <border>
      <left style="thin"/>
      <right style="medium"/>
      <top style="hair"/>
      <bottom style="double"/>
    </border>
    <border>
      <left style="hair"/>
      <right style="thin"/>
      <top style="hair"/>
      <bottom style="hair"/>
    </border>
    <border>
      <left style="hair"/>
      <right style="thin"/>
      <top style="hair"/>
      <bottom style="double"/>
    </border>
    <border>
      <left/>
      <right style="medium"/>
      <top/>
      <bottom style="hair"/>
    </border>
    <border>
      <left/>
      <right style="thin"/>
      <top style="hair"/>
      <bottom style="thin"/>
    </border>
    <border>
      <left/>
      <right style="thin"/>
      <top style="hair"/>
      <bottom style="hair"/>
    </border>
    <border>
      <left/>
      <right style="thin"/>
      <top style="hair"/>
      <bottom style="double"/>
    </border>
    <border>
      <left>
        <color indexed="63"/>
      </left>
      <right style="thin"/>
      <top style="double"/>
      <bottom style="hair"/>
    </border>
    <border>
      <left/>
      <right style="thin"/>
      <top/>
      <bottom style="hair"/>
    </border>
    <border>
      <left style="thin"/>
      <right style="thin"/>
      <top style="hair"/>
      <bottom style="hair"/>
    </border>
    <border>
      <left style="thin"/>
      <right style="thin"/>
      <top style="double"/>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20" borderId="1" applyNumberFormat="0" applyFont="0" applyAlignment="0" applyProtection="0"/>
    <xf numFmtId="0" fontId="73" fillId="21" borderId="2" applyNumberFormat="0" applyAlignment="0" applyProtection="0"/>
    <xf numFmtId="0" fontId="7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2" applyNumberFormat="0" applyAlignment="0" applyProtection="0"/>
    <xf numFmtId="0" fontId="80" fillId="31" borderId="3" applyNumberFormat="0" applyAlignment="0" applyProtection="0"/>
    <xf numFmtId="0" fontId="81" fillId="0" borderId="4" applyNumberFormat="0" applyFill="0" applyAlignment="0" applyProtection="0"/>
    <xf numFmtId="0" fontId="82" fillId="32"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cellStyleXfs>
  <cellXfs count="209">
    <xf numFmtId="0" fontId="0" fillId="0" borderId="0" xfId="0" applyAlignment="1">
      <alignment/>
    </xf>
    <xf numFmtId="0" fontId="0" fillId="0" borderId="0" xfId="0" applyBorder="1" applyAlignment="1">
      <alignment/>
    </xf>
    <xf numFmtId="0" fontId="3" fillId="0" borderId="0" xfId="0" applyFont="1" applyBorder="1" applyAlignment="1">
      <alignment horizontal="center"/>
    </xf>
    <xf numFmtId="0" fontId="3" fillId="0" borderId="0" xfId="0" applyFont="1" applyBorder="1" applyAlignment="1">
      <alignment/>
    </xf>
    <xf numFmtId="3" fontId="0" fillId="0" borderId="0" xfId="0" applyNumberFormat="1" applyBorder="1" applyAlignment="1">
      <alignment/>
    </xf>
    <xf numFmtId="0" fontId="3" fillId="0" borderId="0" xfId="0" applyFont="1" applyFill="1" applyBorder="1" applyAlignment="1">
      <alignment/>
    </xf>
    <xf numFmtId="0" fontId="0" fillId="0" borderId="0" xfId="0" applyFont="1" applyBorder="1" applyAlignment="1">
      <alignment/>
    </xf>
    <xf numFmtId="0" fontId="0" fillId="0" borderId="10" xfId="0" applyBorder="1" applyAlignment="1">
      <alignment/>
    </xf>
    <xf numFmtId="0" fontId="3" fillId="33" borderId="0" xfId="0" applyFont="1" applyFill="1" applyAlignment="1">
      <alignment horizontal="right"/>
    </xf>
    <xf numFmtId="0" fontId="0" fillId="33" borderId="0" xfId="0" applyFill="1" applyAlignment="1">
      <alignment/>
    </xf>
    <xf numFmtId="0" fontId="0" fillId="33" borderId="0" xfId="0" applyFill="1" applyAlignment="1">
      <alignment horizontal="right"/>
    </xf>
    <xf numFmtId="0" fontId="6" fillId="33" borderId="0" xfId="0" applyFont="1" applyFill="1" applyAlignment="1">
      <alignment/>
    </xf>
    <xf numFmtId="0" fontId="7" fillId="0" borderId="0" xfId="0" applyFont="1" applyAlignment="1">
      <alignment horizontal="center"/>
    </xf>
    <xf numFmtId="0" fontId="3" fillId="0" borderId="0" xfId="0" applyFont="1" applyBorder="1" applyAlignment="1">
      <alignment horizontal="left" vertical="top" wrapText="1"/>
    </xf>
    <xf numFmtId="0" fontId="0" fillId="33" borderId="0" xfId="0" applyFont="1" applyFill="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Border="1" applyAlignment="1">
      <alignment horizontal="center" vertical="center"/>
    </xf>
    <xf numFmtId="0" fontId="0" fillId="33" borderId="0" xfId="0" applyFill="1" applyAlignment="1">
      <alignment horizontal="left"/>
    </xf>
    <xf numFmtId="0" fontId="3" fillId="33" borderId="0" xfId="0" applyFont="1" applyFill="1" applyBorder="1" applyAlignment="1">
      <alignment horizontal="center"/>
    </xf>
    <xf numFmtId="0" fontId="10"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2" xfId="0" applyFont="1" applyBorder="1" applyAlignment="1">
      <alignment horizontal="center"/>
    </xf>
    <xf numFmtId="3" fontId="0" fillId="0" borderId="17" xfId="0" applyNumberFormat="1" applyBorder="1" applyAlignment="1">
      <alignment/>
    </xf>
    <xf numFmtId="0" fontId="0" fillId="26" borderId="0" xfId="0" applyFill="1" applyAlignment="1">
      <alignment/>
    </xf>
    <xf numFmtId="0" fontId="90" fillId="26" borderId="0" xfId="0" applyFont="1" applyFill="1" applyAlignment="1">
      <alignment/>
    </xf>
    <xf numFmtId="0" fontId="14" fillId="26" borderId="0" xfId="0" applyFont="1" applyFill="1" applyAlignment="1">
      <alignment/>
    </xf>
    <xf numFmtId="0" fontId="91" fillId="26" borderId="0" xfId="0" applyFont="1" applyFill="1" applyAlignment="1">
      <alignment/>
    </xf>
    <xf numFmtId="0" fontId="13" fillId="26" borderId="0" xfId="0" applyFont="1" applyFill="1" applyAlignment="1">
      <alignment/>
    </xf>
    <xf numFmtId="0" fontId="0" fillId="26" borderId="0" xfId="0" applyFont="1" applyFill="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33" borderId="0" xfId="0" applyFont="1" applyFill="1" applyAlignment="1">
      <alignment/>
    </xf>
    <xf numFmtId="0" fontId="0" fillId="33" borderId="27" xfId="0" applyFill="1" applyBorder="1" applyAlignment="1">
      <alignment horizontal="center"/>
    </xf>
    <xf numFmtId="0" fontId="3" fillId="34" borderId="28" xfId="0" applyFont="1" applyFill="1" applyBorder="1" applyAlignment="1">
      <alignment horizontal="left"/>
    </xf>
    <xf numFmtId="0" fontId="0" fillId="33" borderId="27" xfId="0" applyFill="1" applyBorder="1" applyAlignment="1">
      <alignment horizontal="left"/>
    </xf>
    <xf numFmtId="0" fontId="0" fillId="35" borderId="29" xfId="0" applyFill="1" applyBorder="1" applyAlignment="1">
      <alignment horizontal="center"/>
    </xf>
    <xf numFmtId="0" fontId="3" fillId="33" borderId="27" xfId="0" applyFont="1" applyFill="1" applyBorder="1" applyAlignment="1">
      <alignment horizontal="center"/>
    </xf>
    <xf numFmtId="14" fontId="0" fillId="35" borderId="30" xfId="0" applyNumberFormat="1" applyFill="1" applyBorder="1" applyAlignment="1">
      <alignment horizontal="center"/>
    </xf>
    <xf numFmtId="0" fontId="0" fillId="36" borderId="27" xfId="0" applyFill="1" applyBorder="1" applyAlignment="1">
      <alignment horizontal="center"/>
    </xf>
    <xf numFmtId="14" fontId="0" fillId="36" borderId="31" xfId="0" applyNumberFormat="1" applyFill="1" applyBorder="1" applyAlignment="1">
      <alignment horizontal="center"/>
    </xf>
    <xf numFmtId="14" fontId="0" fillId="36" borderId="30" xfId="0" applyNumberFormat="1" applyFill="1" applyBorder="1" applyAlignment="1">
      <alignment horizontal="center"/>
    </xf>
    <xf numFmtId="0" fontId="0" fillId="35" borderId="27" xfId="0" applyFill="1" applyBorder="1" applyAlignment="1">
      <alignment horizontal="center"/>
    </xf>
    <xf numFmtId="14" fontId="0" fillId="35" borderId="31" xfId="0" applyNumberFormat="1" applyFill="1" applyBorder="1" applyAlignment="1">
      <alignment horizontal="center"/>
    </xf>
    <xf numFmtId="0" fontId="0" fillId="36" borderId="32" xfId="0" applyFill="1" applyBorder="1" applyAlignment="1">
      <alignment horizontal="center"/>
    </xf>
    <xf numFmtId="0" fontId="0" fillId="26" borderId="0" xfId="0" applyFill="1" applyAlignment="1">
      <alignment vertical="center"/>
    </xf>
    <xf numFmtId="0" fontId="0" fillId="33" borderId="0" xfId="0" applyFont="1" applyFill="1" applyBorder="1" applyAlignment="1">
      <alignment horizontal="left"/>
    </xf>
    <xf numFmtId="0" fontId="3" fillId="33" borderId="0" xfId="0" applyFont="1" applyFill="1" applyAlignment="1">
      <alignment horizontal="left"/>
    </xf>
    <xf numFmtId="14" fontId="9" fillId="37" borderId="0" xfId="0" applyNumberFormat="1" applyFont="1" applyFill="1" applyBorder="1" applyAlignment="1">
      <alignment horizontal="left"/>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0" xfId="0" applyFill="1" applyBorder="1" applyAlignment="1">
      <alignment horizontal="right"/>
    </xf>
    <xf numFmtId="0" fontId="0" fillId="33" borderId="0" xfId="0" applyFill="1" applyBorder="1" applyAlignment="1">
      <alignment/>
    </xf>
    <xf numFmtId="0" fontId="19" fillId="33" borderId="0" xfId="0" applyFont="1" applyFill="1" applyBorder="1" applyAlignment="1">
      <alignment vertical="top"/>
    </xf>
    <xf numFmtId="0" fontId="0" fillId="33" borderId="40" xfId="0" applyFill="1" applyBorder="1" applyAlignment="1">
      <alignment/>
    </xf>
    <xf numFmtId="0" fontId="0" fillId="33" borderId="0" xfId="0" applyFont="1" applyFill="1" applyBorder="1" applyAlignment="1">
      <alignment horizontal="right"/>
    </xf>
    <xf numFmtId="0" fontId="11" fillId="0" borderId="0" xfId="0" applyFont="1" applyBorder="1" applyAlignment="1">
      <alignment/>
    </xf>
    <xf numFmtId="9" fontId="11" fillId="0" borderId="0" xfId="0" applyNumberFormat="1" applyFont="1" applyBorder="1" applyAlignment="1">
      <alignment horizontal="center"/>
    </xf>
    <xf numFmtId="9" fontId="11" fillId="0" borderId="0" xfId="50" applyNumberFormat="1" applyFont="1" applyBorder="1" applyAlignment="1">
      <alignment horizontal="center"/>
    </xf>
    <xf numFmtId="0" fontId="3" fillId="0" borderId="0" xfId="0" applyFont="1" applyBorder="1" applyAlignment="1">
      <alignment horizontal="right"/>
    </xf>
    <xf numFmtId="0" fontId="0" fillId="33" borderId="0" xfId="0" applyFill="1" applyBorder="1" applyAlignment="1">
      <alignment horizontal="left"/>
    </xf>
    <xf numFmtId="0" fontId="21" fillId="34" borderId="0" xfId="0" applyFont="1" applyFill="1" applyAlignment="1">
      <alignment/>
    </xf>
    <xf numFmtId="0" fontId="13" fillId="34" borderId="0" xfId="0" applyFont="1" applyFill="1" applyAlignment="1">
      <alignment/>
    </xf>
    <xf numFmtId="0" fontId="20" fillId="34" borderId="0" xfId="0" applyFont="1" applyFill="1" applyAlignment="1">
      <alignment/>
    </xf>
    <xf numFmtId="0" fontId="0" fillId="33" borderId="0" xfId="0" applyFont="1" applyFill="1" applyBorder="1" applyAlignment="1">
      <alignment/>
    </xf>
    <xf numFmtId="0" fontId="3" fillId="0" borderId="41" xfId="0" applyFont="1" applyBorder="1" applyAlignment="1">
      <alignment horizontal="right" vertical="center"/>
    </xf>
    <xf numFmtId="0" fontId="0" fillId="0" borderId="41" xfId="0" applyBorder="1" applyAlignment="1">
      <alignment vertical="center"/>
    </xf>
    <xf numFmtId="0" fontId="0" fillId="33" borderId="0" xfId="0" applyFont="1" applyFill="1" applyAlignment="1">
      <alignment horizontal="right"/>
    </xf>
    <xf numFmtId="0" fontId="6" fillId="33" borderId="0" xfId="0" applyFont="1" applyFill="1" applyBorder="1" applyAlignment="1">
      <alignment horizontal="left"/>
    </xf>
    <xf numFmtId="0" fontId="0" fillId="38" borderId="27" xfId="0" applyFill="1" applyBorder="1" applyAlignment="1">
      <alignment horizontal="center"/>
    </xf>
    <xf numFmtId="0" fontId="0" fillId="33" borderId="34" xfId="0" applyFill="1" applyBorder="1" applyAlignment="1">
      <alignment/>
    </xf>
    <xf numFmtId="0" fontId="19" fillId="33" borderId="38" xfId="0" applyFont="1" applyFill="1" applyBorder="1" applyAlignment="1">
      <alignment vertical="top"/>
    </xf>
    <xf numFmtId="0" fontId="19" fillId="33" borderId="36" xfId="0" applyFont="1" applyFill="1" applyBorder="1" applyAlignment="1">
      <alignment vertical="top"/>
    </xf>
    <xf numFmtId="0" fontId="0" fillId="33" borderId="0" xfId="0" applyFill="1" applyAlignment="1">
      <alignment horizontal="center" vertical="center"/>
    </xf>
    <xf numFmtId="0" fontId="0" fillId="38" borderId="42" xfId="0" applyFont="1" applyFill="1" applyBorder="1" applyAlignment="1">
      <alignment horizontal="left"/>
    </xf>
    <xf numFmtId="0" fontId="0" fillId="38" borderId="43" xfId="0" applyFill="1" applyBorder="1" applyAlignment="1">
      <alignment horizontal="center"/>
    </xf>
    <xf numFmtId="0" fontId="0" fillId="38" borderId="32" xfId="0" applyFill="1" applyBorder="1" applyAlignment="1">
      <alignment horizontal="center"/>
    </xf>
    <xf numFmtId="0" fontId="0" fillId="33" borderId="42" xfId="0" applyFill="1" applyBorder="1" applyAlignment="1">
      <alignment horizontal="center"/>
    </xf>
    <xf numFmtId="0" fontId="0" fillId="33" borderId="31" xfId="0" applyFill="1" applyBorder="1" applyAlignment="1">
      <alignment horizontal="left"/>
    </xf>
    <xf numFmtId="0" fontId="0" fillId="33" borderId="44" xfId="0" applyFill="1" applyBorder="1" applyAlignment="1">
      <alignment horizontal="left"/>
    </xf>
    <xf numFmtId="0" fontId="0" fillId="33" borderId="42" xfId="0" applyFill="1" applyBorder="1" applyAlignment="1">
      <alignment horizontal="left"/>
    </xf>
    <xf numFmtId="0" fontId="0" fillId="33" borderId="32" xfId="0" applyFill="1" applyBorder="1" applyAlignment="1">
      <alignment horizontal="left"/>
    </xf>
    <xf numFmtId="0" fontId="20" fillId="33" borderId="0" xfId="0" applyFont="1" applyFill="1" applyBorder="1" applyAlignment="1">
      <alignment vertical="center"/>
    </xf>
    <xf numFmtId="0" fontId="0" fillId="38" borderId="31" xfId="0" applyFont="1" applyFill="1" applyBorder="1" applyAlignment="1">
      <alignment horizontal="center"/>
    </xf>
    <xf numFmtId="0" fontId="0" fillId="34" borderId="0" xfId="0" applyFill="1" applyBorder="1" applyAlignment="1">
      <alignment horizontal="center"/>
    </xf>
    <xf numFmtId="0" fontId="0" fillId="34" borderId="0" xfId="0" applyFont="1" applyFill="1" applyBorder="1" applyAlignment="1">
      <alignment horizontal="right"/>
    </xf>
    <xf numFmtId="0" fontId="22" fillId="33" borderId="0" xfId="0" applyFont="1" applyFill="1" applyBorder="1" applyAlignment="1">
      <alignment horizontal="left"/>
    </xf>
    <xf numFmtId="0" fontId="0" fillId="38" borderId="27" xfId="0" applyFont="1" applyFill="1" applyBorder="1" applyAlignment="1">
      <alignment horizontal="center"/>
    </xf>
    <xf numFmtId="0" fontId="0" fillId="0" borderId="0" xfId="0" applyFill="1" applyBorder="1" applyAlignment="1">
      <alignment horizontal="center"/>
    </xf>
    <xf numFmtId="0" fontId="92" fillId="33" borderId="0" xfId="0" applyFont="1" applyFill="1" applyBorder="1" applyAlignment="1">
      <alignment vertical="center"/>
    </xf>
    <xf numFmtId="0" fontId="0" fillId="33" borderId="27" xfId="0" applyFont="1" applyFill="1" applyBorder="1" applyAlignment="1">
      <alignment horizontal="left"/>
    </xf>
    <xf numFmtId="0" fontId="0" fillId="37" borderId="0" xfId="0" applyFont="1" applyFill="1" applyAlignment="1">
      <alignment/>
    </xf>
    <xf numFmtId="0" fontId="93" fillId="33" borderId="0" xfId="0" applyFont="1" applyFill="1" applyAlignment="1">
      <alignment/>
    </xf>
    <xf numFmtId="0" fontId="0" fillId="33" borderId="0" xfId="0" applyFont="1" applyFill="1" applyAlignment="1">
      <alignment horizontal="center"/>
    </xf>
    <xf numFmtId="0" fontId="0" fillId="0" borderId="0" xfId="0" applyFont="1" applyFill="1" applyBorder="1" applyAlignment="1">
      <alignment/>
    </xf>
    <xf numFmtId="0" fontId="0" fillId="39" borderId="27" xfId="0" applyFont="1" applyFill="1" applyBorder="1" applyAlignment="1">
      <alignment horizontal="center"/>
    </xf>
    <xf numFmtId="0" fontId="0" fillId="39" borderId="30" xfId="0" applyFont="1" applyFill="1" applyBorder="1" applyAlignment="1">
      <alignment horizontal="center"/>
    </xf>
    <xf numFmtId="0" fontId="3" fillId="39" borderId="27" xfId="0" applyFont="1" applyFill="1" applyBorder="1" applyAlignment="1">
      <alignment horizontal="center"/>
    </xf>
    <xf numFmtId="0" fontId="0" fillId="33" borderId="42" xfId="0" applyFont="1" applyFill="1" applyBorder="1" applyAlignment="1">
      <alignment horizontal="left"/>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3" fillId="0" borderId="45" xfId="0" applyFont="1" applyBorder="1" applyAlignment="1" applyProtection="1">
      <alignment horizontal="center" wrapText="1"/>
      <protection locked="0"/>
    </xf>
    <xf numFmtId="0" fontId="8" fillId="0" borderId="46" xfId="0" applyFont="1" applyBorder="1" applyAlignment="1" applyProtection="1">
      <alignment horizontal="center"/>
      <protection locked="0"/>
    </xf>
    <xf numFmtId="0" fontId="8" fillId="0" borderId="47" xfId="0" applyFont="1" applyBorder="1" applyAlignment="1" applyProtection="1">
      <alignment horizontal="center"/>
      <protection locked="0"/>
    </xf>
    <xf numFmtId="0" fontId="0" fillId="0" borderId="48" xfId="0" applyFill="1"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11" fillId="0" borderId="51" xfId="0" applyFont="1" applyBorder="1" applyAlignment="1" applyProtection="1">
      <alignment horizontal="right"/>
      <protection locked="0"/>
    </xf>
    <xf numFmtId="0" fontId="11" fillId="0" borderId="52"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1" fillId="0" borderId="53" xfId="0" applyFont="1" applyBorder="1" applyAlignment="1" applyProtection="1">
      <alignment horizontal="center"/>
      <protection locked="0"/>
    </xf>
    <xf numFmtId="0" fontId="11" fillId="0" borderId="54" xfId="0" applyFont="1" applyBorder="1" applyAlignment="1" applyProtection="1">
      <alignment horizontal="center"/>
      <protection locked="0"/>
    </xf>
    <xf numFmtId="0" fontId="11" fillId="0" borderId="55" xfId="0" applyFont="1" applyBorder="1" applyAlignment="1" applyProtection="1">
      <alignment horizontal="center"/>
      <protection locked="0"/>
    </xf>
    <xf numFmtId="0" fontId="11" fillId="0" borderId="56" xfId="0" applyFont="1" applyBorder="1" applyAlignment="1" applyProtection="1">
      <alignment horizontal="center"/>
      <protection locked="0"/>
    </xf>
    <xf numFmtId="0" fontId="11" fillId="0" borderId="57" xfId="0" applyFont="1" applyBorder="1" applyAlignment="1" applyProtection="1">
      <alignment horizontal="center"/>
      <protection locked="0"/>
    </xf>
    <xf numFmtId="0" fontId="11" fillId="0" borderId="58" xfId="0" applyFont="1" applyBorder="1" applyAlignment="1" applyProtection="1">
      <alignment horizontal="center"/>
      <protection locked="0"/>
    </xf>
    <xf numFmtId="0" fontId="11" fillId="0" borderId="51" xfId="0" applyFont="1" applyBorder="1" applyAlignment="1" applyProtection="1">
      <alignment/>
      <protection locked="0"/>
    </xf>
    <xf numFmtId="0" fontId="11" fillId="0" borderId="59" xfId="0" applyFont="1" applyBorder="1" applyAlignment="1" applyProtection="1">
      <alignment/>
      <protection locked="0"/>
    </xf>
    <xf numFmtId="0" fontId="11" fillId="0" borderId="60" xfId="0" applyFont="1" applyBorder="1" applyAlignment="1" applyProtection="1">
      <alignment/>
      <protection locked="0"/>
    </xf>
    <xf numFmtId="0" fontId="11" fillId="38" borderId="52" xfId="0" applyFont="1" applyFill="1" applyBorder="1" applyAlignment="1" applyProtection="1">
      <alignment horizontal="center"/>
      <protection/>
    </xf>
    <xf numFmtId="0" fontId="11" fillId="38" borderId="61" xfId="0" applyFont="1" applyFill="1" applyBorder="1" applyAlignment="1" applyProtection="1">
      <alignment horizontal="center"/>
      <protection/>
    </xf>
    <xf numFmtId="0" fontId="3" fillId="38" borderId="10" xfId="0" applyFont="1" applyFill="1" applyBorder="1" applyAlignment="1" applyProtection="1">
      <alignment horizontal="center"/>
      <protection/>
    </xf>
    <xf numFmtId="0" fontId="8" fillId="38" borderId="46" xfId="0" applyFont="1" applyFill="1" applyBorder="1" applyAlignment="1" applyProtection="1">
      <alignment horizontal="center"/>
      <protection/>
    </xf>
    <xf numFmtId="0" fontId="8" fillId="38" borderId="45" xfId="0" applyFont="1" applyFill="1" applyBorder="1" applyAlignment="1" applyProtection="1">
      <alignment horizontal="center"/>
      <protection/>
    </xf>
    <xf numFmtId="0" fontId="0" fillId="38" borderId="62" xfId="0" applyFill="1" applyBorder="1" applyAlignment="1" applyProtection="1">
      <alignment/>
      <protection/>
    </xf>
    <xf numFmtId="0" fontId="0" fillId="38" borderId="49" xfId="0" applyFill="1" applyBorder="1" applyAlignment="1" applyProtection="1">
      <alignment/>
      <protection/>
    </xf>
    <xf numFmtId="9" fontId="11" fillId="38" borderId="63" xfId="0" applyNumberFormat="1" applyFont="1" applyFill="1" applyBorder="1" applyAlignment="1" applyProtection="1">
      <alignment horizontal="center"/>
      <protection/>
    </xf>
    <xf numFmtId="9" fontId="11" fillId="38" borderId="45" xfId="50" applyNumberFormat="1" applyFont="1" applyFill="1" applyBorder="1" applyAlignment="1" applyProtection="1">
      <alignment horizontal="center"/>
      <protection/>
    </xf>
    <xf numFmtId="9" fontId="11" fillId="38" borderId="64" xfId="0" applyNumberFormat="1" applyFont="1" applyFill="1" applyBorder="1" applyAlignment="1" applyProtection="1">
      <alignment horizontal="center"/>
      <protection/>
    </xf>
    <xf numFmtId="9" fontId="11" fillId="38" borderId="57" xfId="50" applyNumberFormat="1" applyFont="1" applyFill="1" applyBorder="1" applyAlignment="1" applyProtection="1">
      <alignment horizontal="center"/>
      <protection/>
    </xf>
    <xf numFmtId="9" fontId="11" fillId="38" borderId="65" xfId="0" applyNumberFormat="1" applyFont="1" applyFill="1" applyBorder="1" applyAlignment="1" applyProtection="1">
      <alignment horizontal="center"/>
      <protection/>
    </xf>
    <xf numFmtId="9" fontId="11" fillId="38" borderId="66" xfId="0" applyNumberFormat="1" applyFont="1" applyFill="1" applyBorder="1" applyAlignment="1" applyProtection="1">
      <alignment horizontal="center"/>
      <protection/>
    </xf>
    <xf numFmtId="0" fontId="0" fillId="0" borderId="66" xfId="0" applyBorder="1" applyAlignment="1" applyProtection="1">
      <alignment horizontal="right"/>
      <protection locked="0"/>
    </xf>
    <xf numFmtId="0" fontId="0" fillId="0" borderId="62" xfId="0" applyBorder="1" applyAlignment="1" applyProtection="1">
      <alignment/>
      <protection locked="0"/>
    </xf>
    <xf numFmtId="170" fontId="0" fillId="0" borderId="66" xfId="0" applyNumberFormat="1" applyFill="1" applyBorder="1" applyAlignment="1" applyProtection="1">
      <alignment horizontal="right"/>
      <protection locked="0"/>
    </xf>
    <xf numFmtId="170" fontId="0" fillId="0" borderId="67" xfId="0" applyNumberFormat="1" applyBorder="1" applyAlignment="1" applyProtection="1">
      <alignment/>
      <protection locked="0"/>
    </xf>
    <xf numFmtId="170" fontId="0" fillId="0" borderId="55" xfId="0" applyNumberFormat="1" applyBorder="1" applyAlignment="1" applyProtection="1">
      <alignment/>
      <protection locked="0"/>
    </xf>
    <xf numFmtId="170" fontId="0" fillId="38" borderId="63" xfId="0" applyNumberFormat="1" applyFill="1" applyBorder="1" applyAlignment="1" applyProtection="1">
      <alignment/>
      <protection/>
    </xf>
    <xf numFmtId="170" fontId="0" fillId="38" borderId="67" xfId="0" applyNumberFormat="1" applyFill="1" applyBorder="1" applyAlignment="1" applyProtection="1">
      <alignment/>
      <protection/>
    </xf>
    <xf numFmtId="0" fontId="11" fillId="38" borderId="68" xfId="0" applyFont="1" applyFill="1" applyBorder="1" applyAlignment="1" applyProtection="1">
      <alignment horizontal="center"/>
      <protection/>
    </xf>
    <xf numFmtId="0" fontId="0" fillId="33" borderId="27" xfId="0" applyFill="1" applyBorder="1" applyAlignment="1" applyProtection="1">
      <alignment horizontal="center"/>
      <protection locked="0"/>
    </xf>
    <xf numFmtId="0" fontId="0" fillId="33" borderId="27" xfId="0" applyFont="1" applyFill="1" applyBorder="1" applyAlignment="1" applyProtection="1">
      <alignment horizontal="center"/>
      <protection locked="0"/>
    </xf>
    <xf numFmtId="0" fontId="9" fillId="33" borderId="0" xfId="0" applyFont="1" applyFill="1" applyBorder="1" applyAlignment="1" applyProtection="1">
      <alignment/>
      <protection locked="0"/>
    </xf>
    <xf numFmtId="0" fontId="9" fillId="33" borderId="36" xfId="0" applyFont="1" applyFill="1" applyBorder="1" applyAlignment="1" applyProtection="1">
      <alignment/>
      <protection locked="0"/>
    </xf>
    <xf numFmtId="14" fontId="9" fillId="37" borderId="0" xfId="0" applyNumberFormat="1" applyFont="1" applyFill="1" applyBorder="1" applyAlignment="1" applyProtection="1">
      <alignment/>
      <protection locked="0"/>
    </xf>
    <xf numFmtId="14" fontId="9" fillId="37" borderId="36" xfId="0" applyNumberFormat="1" applyFont="1" applyFill="1" applyBorder="1" applyAlignment="1" applyProtection="1">
      <alignment/>
      <protection locked="0"/>
    </xf>
    <xf numFmtId="0" fontId="3" fillId="33" borderId="0" xfId="0" applyFont="1" applyFill="1" applyBorder="1" applyAlignment="1">
      <alignment horizontal="left" vertical="center"/>
    </xf>
    <xf numFmtId="0" fontId="3" fillId="0" borderId="0" xfId="0" applyFont="1" applyBorder="1" applyAlignment="1" applyProtection="1">
      <alignment horizontal="center"/>
      <protection locked="0"/>
    </xf>
    <xf numFmtId="3" fontId="0" fillId="40" borderId="27" xfId="0" applyNumberFormat="1" applyFill="1" applyBorder="1" applyAlignment="1" applyProtection="1">
      <alignment/>
      <protection locked="0"/>
    </xf>
    <xf numFmtId="164" fontId="0" fillId="40" borderId="27" xfId="50" applyNumberFormat="1" applyFont="1" applyFill="1" applyBorder="1" applyAlignment="1" applyProtection="1">
      <alignment/>
      <protection locked="0"/>
    </xf>
    <xf numFmtId="0" fontId="0" fillId="0" borderId="17" xfId="0" applyBorder="1" applyAlignment="1" applyProtection="1">
      <alignment/>
      <protection locked="0"/>
    </xf>
    <xf numFmtId="0" fontId="0" fillId="0" borderId="12" xfId="0" applyBorder="1" applyAlignment="1" applyProtection="1">
      <alignment/>
      <protection locked="0"/>
    </xf>
    <xf numFmtId="3" fontId="0" fillId="0" borderId="17" xfId="0" applyNumberFormat="1" applyBorder="1" applyAlignment="1" applyProtection="1">
      <alignment/>
      <protection locked="0"/>
    </xf>
    <xf numFmtId="3" fontId="0" fillId="0" borderId="0" xfId="0" applyNumberFormat="1" applyBorder="1" applyAlignment="1" applyProtection="1">
      <alignment/>
      <protection locked="0"/>
    </xf>
    <xf numFmtId="3" fontId="0" fillId="0" borderId="27" xfId="0" applyNumberFormat="1" applyBorder="1" applyAlignment="1" applyProtection="1">
      <alignment/>
      <protection/>
    </xf>
    <xf numFmtId="3" fontId="3" fillId="0" borderId="27" xfId="0" applyNumberFormat="1" applyFont="1" applyBorder="1" applyAlignment="1" applyProtection="1">
      <alignment/>
      <protection/>
    </xf>
    <xf numFmtId="1" fontId="0" fillId="0" borderId="27" xfId="0" applyNumberFormat="1" applyBorder="1" applyAlignment="1" applyProtection="1">
      <alignment/>
      <protection/>
    </xf>
    <xf numFmtId="164" fontId="0" fillId="41" borderId="27" xfId="0" applyNumberFormat="1" applyFill="1" applyBorder="1" applyAlignment="1" applyProtection="1">
      <alignment/>
      <protection/>
    </xf>
    <xf numFmtId="165" fontId="0" fillId="41" borderId="27" xfId="0" applyNumberFormat="1" applyFill="1" applyBorder="1" applyAlignment="1" applyProtection="1">
      <alignment/>
      <protection/>
    </xf>
    <xf numFmtId="1" fontId="0" fillId="41" borderId="27" xfId="0" applyNumberFormat="1" applyFill="1" applyBorder="1" applyAlignment="1" applyProtection="1">
      <alignment/>
      <protection/>
    </xf>
    <xf numFmtId="164" fontId="0" fillId="41" borderId="27" xfId="50" applyNumberFormat="1" applyFont="1" applyFill="1" applyBorder="1" applyAlignment="1" applyProtection="1">
      <alignment/>
      <protection/>
    </xf>
    <xf numFmtId="164" fontId="0" fillId="40" borderId="27" xfId="50" applyNumberFormat="1" applyFont="1" applyFill="1" applyBorder="1" applyAlignment="1" applyProtection="1">
      <alignment/>
      <protection locked="0"/>
    </xf>
    <xf numFmtId="164" fontId="0" fillId="41" borderId="27" xfId="50" applyNumberFormat="1" applyFont="1" applyFill="1" applyBorder="1" applyAlignment="1" applyProtection="1">
      <alignment/>
      <protection/>
    </xf>
    <xf numFmtId="0" fontId="3" fillId="0" borderId="41" xfId="0" applyFont="1" applyBorder="1" applyAlignment="1">
      <alignment horizontal="left" vertical="center" wrapText="1"/>
    </xf>
    <xf numFmtId="0" fontId="7" fillId="0" borderId="0" xfId="0" applyFont="1" applyAlignment="1">
      <alignment horizontal="center"/>
    </xf>
    <xf numFmtId="0" fontId="3" fillId="0" borderId="0"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38" borderId="0" xfId="0" applyFont="1" applyFill="1" applyBorder="1" applyAlignment="1" applyProtection="1">
      <alignment horizontal="center"/>
      <protection/>
    </xf>
    <xf numFmtId="0" fontId="3" fillId="0" borderId="0" xfId="0" applyFont="1" applyFill="1" applyBorder="1" applyAlignment="1">
      <alignment horizontal="center"/>
    </xf>
    <xf numFmtId="0" fontId="0" fillId="0" borderId="28" xfId="0" applyBorder="1" applyAlignment="1" applyProtection="1">
      <alignment horizontal="center"/>
      <protection locked="0"/>
    </xf>
    <xf numFmtId="0" fontId="3" fillId="0" borderId="0" xfId="0" applyFont="1" applyBorder="1" applyAlignment="1">
      <alignment horizontal="center"/>
    </xf>
    <xf numFmtId="0" fontId="3" fillId="41" borderId="42" xfId="0" applyFont="1" applyFill="1" applyBorder="1" applyAlignment="1">
      <alignment horizontal="center"/>
    </xf>
    <xf numFmtId="0" fontId="3" fillId="41" borderId="43" xfId="0" applyFont="1" applyFill="1" applyBorder="1" applyAlignment="1">
      <alignment horizontal="center"/>
    </xf>
    <xf numFmtId="0" fontId="3" fillId="34" borderId="42" xfId="0" applyFont="1" applyFill="1" applyBorder="1" applyAlignment="1">
      <alignment horizontal="center"/>
    </xf>
    <xf numFmtId="0" fontId="3" fillId="34" borderId="43" xfId="0" applyFont="1" applyFill="1" applyBorder="1" applyAlignment="1">
      <alignment horizontal="center"/>
    </xf>
    <xf numFmtId="0" fontId="3" fillId="34" borderId="32" xfId="0" applyFont="1" applyFill="1" applyBorder="1" applyAlignment="1">
      <alignment horizontal="center"/>
    </xf>
    <xf numFmtId="0" fontId="4" fillId="42" borderId="0" xfId="0" applyFont="1" applyFill="1" applyBorder="1" applyAlignment="1">
      <alignment horizontal="center"/>
    </xf>
    <xf numFmtId="0" fontId="4" fillId="42" borderId="10" xfId="0" applyFont="1" applyFill="1" applyBorder="1" applyAlignment="1">
      <alignment horizontal="center"/>
    </xf>
    <xf numFmtId="0" fontId="22" fillId="33" borderId="0" xfId="0" applyFont="1" applyFill="1" applyBorder="1" applyAlignment="1">
      <alignment horizontal="center" vertical="center"/>
    </xf>
    <xf numFmtId="0" fontId="0" fillId="38" borderId="42" xfId="0" applyFont="1" applyFill="1" applyBorder="1" applyAlignment="1">
      <alignment horizontal="center"/>
    </xf>
    <xf numFmtId="0" fontId="0" fillId="38" borderId="43" xfId="0" applyFont="1" applyFill="1" applyBorder="1" applyAlignment="1">
      <alignment horizontal="center"/>
    </xf>
    <xf numFmtId="0" fontId="0" fillId="38" borderId="32" xfId="0" applyFont="1" applyFill="1" applyBorder="1" applyAlignment="1">
      <alignment horizontal="center"/>
    </xf>
    <xf numFmtId="0" fontId="23" fillId="33" borderId="0" xfId="0" applyFont="1" applyFill="1" applyBorder="1" applyAlignment="1">
      <alignment horizontal="center"/>
    </xf>
    <xf numFmtId="0" fontId="3" fillId="43" borderId="42" xfId="0" applyFont="1" applyFill="1" applyBorder="1" applyAlignment="1">
      <alignment horizontal="center"/>
    </xf>
    <xf numFmtId="0" fontId="3" fillId="43" borderId="43" xfId="0" applyFont="1" applyFill="1" applyBorder="1" applyAlignment="1">
      <alignment horizontal="center"/>
    </xf>
    <xf numFmtId="0" fontId="3" fillId="43" borderId="32" xfId="0" applyFont="1" applyFill="1" applyBorder="1" applyAlignment="1">
      <alignment horizontal="center"/>
    </xf>
    <xf numFmtId="0" fontId="3" fillId="41" borderId="32" xfId="0" applyFont="1" applyFill="1" applyBorder="1" applyAlignment="1">
      <alignment horizontal="center"/>
    </xf>
    <xf numFmtId="0" fontId="20" fillId="34" borderId="0" xfId="0" applyFont="1" applyFill="1" applyBorder="1"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35"/>
          <c:w val="0.9565"/>
          <c:h val="0.91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12700">
                <a:solidFill>
                  <a:srgbClr val="000000"/>
                </a:solidFill>
              </a:ln>
            </c:spPr>
          </c:dPt>
          <c:dLbls>
            <c:numFmt formatCode="General" sourceLinked="1"/>
            <c:showLegendKey val="0"/>
            <c:showVal val="1"/>
            <c:showBubbleSize val="0"/>
            <c:showCatName val="0"/>
            <c:showSerName val="0"/>
            <c:showPercent val="0"/>
          </c:dLbls>
          <c:cat>
            <c:strRef>
              <c:f>'Ek. potential för min butik'!$D$64:$D$65</c:f>
              <c:strCache/>
            </c:strRef>
          </c:cat>
          <c:val>
            <c:numRef>
              <c:f>'Ek. potential för min butik'!$E$64:$E$65</c:f>
              <c:numCache/>
            </c:numRef>
          </c:val>
        </c:ser>
        <c:axId val="19319265"/>
        <c:axId val="39655658"/>
      </c:barChart>
      <c:catAx>
        <c:axId val="19319265"/>
        <c:scaling>
          <c:orientation val="minMax"/>
        </c:scaling>
        <c:axPos val="b"/>
        <c:delete val="0"/>
        <c:numFmt formatCode="General" sourceLinked="1"/>
        <c:majorTickMark val="out"/>
        <c:minorTickMark val="none"/>
        <c:tickLblPos val="nextTo"/>
        <c:spPr>
          <a:ln w="3175">
            <a:solidFill>
              <a:srgbClr val="000000"/>
            </a:solidFill>
          </a:ln>
        </c:spPr>
        <c:crossAx val="39655658"/>
        <c:crosses val="autoZero"/>
        <c:auto val="1"/>
        <c:lblOffset val="100"/>
        <c:tickLblSkip val="1"/>
        <c:noMultiLvlLbl val="0"/>
      </c:catAx>
      <c:valAx>
        <c:axId val="3965565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319265"/>
        <c:crossesAt val="1"/>
        <c:crossBetween val="between"/>
        <c:dispUnits/>
      </c:valAx>
      <c:spPr>
        <a:no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7</xdr:row>
      <xdr:rowOff>19050</xdr:rowOff>
    </xdr:from>
    <xdr:to>
      <xdr:col>12</xdr:col>
      <xdr:colOff>85725</xdr:colOff>
      <xdr:row>28</xdr:row>
      <xdr:rowOff>66675</xdr:rowOff>
    </xdr:to>
    <xdr:sp>
      <xdr:nvSpPr>
        <xdr:cNvPr id="1" name="Rektangel 1"/>
        <xdr:cNvSpPr>
          <a:spLocks/>
        </xdr:cNvSpPr>
      </xdr:nvSpPr>
      <xdr:spPr>
        <a:xfrm>
          <a:off x="371475" y="1152525"/>
          <a:ext cx="7210425" cy="3448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1" i="0" u="none" baseline="0">
              <a:solidFill>
                <a:srgbClr val="333399"/>
              </a:solidFill>
            </a:rPr>
            <a:t>
</a:t>
          </a:r>
          <a:r>
            <a:rPr lang="en-US" cap="none" sz="2000" b="1" i="0" u="none" baseline="0">
              <a:solidFill>
                <a:srgbClr val="333399"/>
              </a:solidFill>
            </a:rPr>
            <a:t>Välkommen till ECR Sveriges verktyg för att mäta, analysera och åtgärda Slut i hyllan i butik!
</a:t>
          </a:r>
          <a:r>
            <a:rPr lang="en-US" cap="none" sz="1100" b="0" i="0" u="none" baseline="0">
              <a:solidFill>
                <a:srgbClr val="333399"/>
              </a:solidFill>
            </a:rPr>
            <a:t> 
</a:t>
          </a:r>
          <a:r>
            <a:rPr lang="en-US" cap="none" sz="1100" b="0" i="0" u="none" baseline="0">
              <a:solidFill>
                <a:srgbClr val="333399"/>
              </a:solidFill>
            </a:rPr>
            <a:t>Detta verktyg är framtaget genom ett branschsamarbete inom ramen för ECR Sverige. Verktyget består av två huvudsteg att genomföra:
</a:t>
          </a:r>
          <a:r>
            <a:rPr lang="en-US" cap="none" sz="1100" b="0" i="0" u="none" baseline="0">
              <a:solidFill>
                <a:srgbClr val="333399"/>
              </a:solidFill>
            </a:rPr>
            <a:t> 
</a:t>
          </a:r>
          <a:r>
            <a:rPr lang="en-US" cap="none" sz="1200" b="1" i="0" u="none" baseline="0">
              <a:solidFill>
                <a:srgbClr val="333399"/>
              </a:solidFill>
            </a:rPr>
            <a:t>1.  Skapa förståelse för potentialen i att minimera slut i hyllan i min butik.
</a:t>
          </a:r>
          <a:r>
            <a:rPr lang="en-US" cap="none" sz="1200" b="1" i="0" u="none" baseline="0">
              <a:solidFill>
                <a:srgbClr val="333399"/>
              </a:solidFill>
            </a:rPr>
            <a:t>2.  Arbetsprocess för att kontinuerligt mäta, analysera och åtgärda Slut i hyllan.
</a:t>
          </a:r>
          <a:r>
            <a:rPr lang="en-US" cap="none" sz="1100" b="0" i="0" u="none" baseline="0">
              <a:solidFill>
                <a:srgbClr val="333399"/>
              </a:solidFill>
            </a:rPr>
            <a:t> 
</a:t>
          </a:r>
          <a:r>
            <a:rPr lang="en-US" cap="none" sz="1100" b="0" i="0" u="none" baseline="0">
              <a:solidFill>
                <a:srgbClr val="333399"/>
              </a:solidFill>
            </a:rPr>
            <a:t>En viktig insikt i arbetet med att minimera Slut i hyllan är att endast en engångsinsats inte är tillräckligt. Arbete för att minimera Slut i hyllan måste pågå varenda dag och butiksledningen måste ha stort fokus på frågan vid uppföljning av den dagliga driften.
</a:t>
          </a:r>
          <a:r>
            <a:rPr lang="en-US" cap="none" sz="1050" b="0" i="0" u="none" baseline="0">
              <a:solidFill>
                <a:srgbClr val="333399"/>
              </a:solidFill>
            </a:rPr>
            <a:t> </a:t>
          </a:r>
        </a:p>
      </xdr:txBody>
    </xdr:sp>
    <xdr:clientData/>
  </xdr:twoCellAnchor>
  <xdr:twoCellAnchor>
    <xdr:from>
      <xdr:col>0</xdr:col>
      <xdr:colOff>152400</xdr:colOff>
      <xdr:row>1</xdr:row>
      <xdr:rowOff>0</xdr:rowOff>
    </xdr:from>
    <xdr:to>
      <xdr:col>3</xdr:col>
      <xdr:colOff>409575</xdr:colOff>
      <xdr:row>5</xdr:row>
      <xdr:rowOff>85725</xdr:rowOff>
    </xdr:to>
    <xdr:pic>
      <xdr:nvPicPr>
        <xdr:cNvPr id="2" name="Picture 2" descr="ECRlogo"/>
        <xdr:cNvPicPr preferRelativeResize="1">
          <a:picLocks noChangeAspect="1"/>
        </xdr:cNvPicPr>
      </xdr:nvPicPr>
      <xdr:blipFill>
        <a:blip r:embed="rId1"/>
        <a:stretch>
          <a:fillRect/>
        </a:stretch>
      </xdr:blipFill>
      <xdr:spPr>
        <a:xfrm>
          <a:off x="152400" y="161925"/>
          <a:ext cx="2228850" cy="733425"/>
        </a:xfrm>
        <a:prstGeom prst="rect">
          <a:avLst/>
        </a:prstGeom>
        <a:noFill/>
        <a:ln w="9525" cmpd="sng">
          <a:noFill/>
        </a:ln>
      </xdr:spPr>
    </xdr:pic>
    <xdr:clientData/>
  </xdr:twoCellAnchor>
  <xdr:twoCellAnchor>
    <xdr:from>
      <xdr:col>10</xdr:col>
      <xdr:colOff>123825</xdr:colOff>
      <xdr:row>23</xdr:row>
      <xdr:rowOff>9525</xdr:rowOff>
    </xdr:from>
    <xdr:to>
      <xdr:col>11</xdr:col>
      <xdr:colOff>466725</xdr:colOff>
      <xdr:row>26</xdr:row>
      <xdr:rowOff>152400</xdr:rowOff>
    </xdr:to>
    <xdr:sp macro="[0]!Höger21_Klicka">
      <xdr:nvSpPr>
        <xdr:cNvPr id="3" name="Höger 21"/>
        <xdr:cNvSpPr>
          <a:spLocks/>
        </xdr:cNvSpPr>
      </xdr:nvSpPr>
      <xdr:spPr>
        <a:xfrm>
          <a:off x="6400800" y="3733800"/>
          <a:ext cx="952500" cy="628650"/>
        </a:xfrm>
        <a:prstGeom prst="rightArrow">
          <a:avLst>
            <a:gd name="adj" fmla="val 17000"/>
          </a:avLst>
        </a:prstGeom>
        <a:solidFill>
          <a:srgbClr val="39639D"/>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rPr>
            <a:t>Börja här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66675</xdr:rowOff>
    </xdr:from>
    <xdr:to>
      <xdr:col>12</xdr:col>
      <xdr:colOff>76200</xdr:colOff>
      <xdr:row>30</xdr:row>
      <xdr:rowOff>123825</xdr:rowOff>
    </xdr:to>
    <xdr:sp>
      <xdr:nvSpPr>
        <xdr:cNvPr id="1" name="Rektangel 1"/>
        <xdr:cNvSpPr>
          <a:spLocks/>
        </xdr:cNvSpPr>
      </xdr:nvSpPr>
      <xdr:spPr>
        <a:xfrm>
          <a:off x="200025" y="228600"/>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Ett korrekt och effektivt sätt att mäta förekomsten av slut i hyllan är naturligtvis grundläggande för att kunna värdera omfattningen och identifiera orsakerna. 
</a:t>
          </a:r>
          <a:r>
            <a:rPr lang="en-US" cap="none" sz="1100" b="0" i="0" u="none" baseline="0">
              <a:solidFill>
                <a:srgbClr val="333399"/>
              </a:solidFill>
            </a:rPr>
            <a:t>Att uppleva och mäta slut i hyllan sett från konsumentens perspektiv är den viktigaste förutsättningen för att ta ansvar för förbättring. 
</a:t>
          </a:r>
          <a:r>
            <a:rPr lang="en-US" cap="none" sz="1400" b="0" i="0" u="none" baseline="0">
              <a:solidFill>
                <a:srgbClr val="333399"/>
              </a:solidFill>
            </a:rPr>
            <a:t>
</a:t>
          </a:r>
          <a:r>
            <a:rPr lang="en-US" cap="none" sz="1100" b="0" i="0" u="none" baseline="0">
              <a:solidFill>
                <a:srgbClr val="333399"/>
              </a:solidFill>
            </a:rPr>
            <a:t>Dvs.</a:t>
          </a:r>
          <a:r>
            <a:rPr lang="en-US" cap="none" sz="1100" b="0" i="0" u="none" baseline="0">
              <a:solidFill>
                <a:srgbClr val="333399"/>
              </a:solidFill>
            </a:rPr>
            <a:t> :
</a:t>
          </a:r>
          <a:r>
            <a:rPr lang="en-US" cap="none" sz="1400" b="1" i="0" u="none" baseline="0">
              <a:solidFill>
                <a:srgbClr val="333399"/>
              </a:solidFill>
            </a:rPr>
            <a:t>- Se och mät slut i hyllan utifrån en konsuments ögon!</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Mätning</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Det finns huvudsakligen två olika sätt att kartlägga och mäta slut i hyllan i en butik. 
</a:t>
          </a:r>
          <a:r>
            <a:rPr lang="en-US" cap="none" sz="1100" b="0" i="0" u="none" baseline="0">
              <a:solidFill>
                <a:srgbClr val="333399"/>
              </a:solidFill>
            </a:rPr>
            <a:t>Den ena metoden som presenteras bygger på analyser av försäljningsdata medan den andra innebär en mer praktisk undersökning av hålen i hyllan med efterföljande analys av grundorsakerna till den låga produkttillgängligheten.  
</a:t>
          </a:r>
          <a:r>
            <a:rPr lang="en-US" cap="none" sz="1100" b="1" i="0" u="none" baseline="0">
              <a:solidFill>
                <a:srgbClr val="333399"/>
              </a:solidFill>
            </a:rPr>
            <a:t>
</a:t>
          </a:r>
          <a:r>
            <a:rPr lang="en-US" cap="none" sz="1100" b="1" i="0" u="none" baseline="0">
              <a:solidFill>
                <a:srgbClr val="333399"/>
              </a:solidFill>
            </a:rPr>
            <a:t>Detta verktyg fokuserar enbart den  sistnämnda</a:t>
          </a:r>
          <a:r>
            <a:rPr lang="en-US" cap="none" sz="1100" b="1" i="0" u="none" baseline="0">
              <a:solidFill>
                <a:srgbClr val="333399"/>
              </a:solidFill>
            </a:rPr>
            <a:t> rent praktiska metoden.</a:t>
          </a:r>
          <a:r>
            <a:rPr lang="en-US" cap="none" sz="1100" b="1" i="0" u="none" baseline="0">
              <a:solidFill>
                <a:srgbClr val="333399"/>
              </a:solidFill>
            </a:rPr>
            <a:t>
</a:t>
          </a:r>
          <a:r>
            <a:rPr lang="en-US" cap="none" sz="1100" b="0" i="0" u="none" baseline="0">
              <a:solidFill>
                <a:srgbClr val="333399"/>
              </a:solidFill>
            </a:rPr>
            <a:t>
</a:t>
          </a:r>
          <a:r>
            <a:rPr lang="en-US" cap="none" sz="1100" b="0" i="0" u="none" baseline="0">
              <a:solidFill>
                <a:srgbClr val="333399"/>
              </a:solidFill>
            </a:rPr>
            <a:t>
</a:t>
          </a:r>
        </a:p>
      </xdr:txBody>
    </xdr:sp>
    <xdr:clientData/>
  </xdr:twoCellAnchor>
  <xdr:twoCellAnchor>
    <xdr:from>
      <xdr:col>0</xdr:col>
      <xdr:colOff>200025</xdr:colOff>
      <xdr:row>1</xdr:row>
      <xdr:rowOff>66675</xdr:rowOff>
    </xdr:from>
    <xdr:to>
      <xdr:col>1</xdr:col>
      <xdr:colOff>466725</xdr:colOff>
      <xdr:row>4</xdr:row>
      <xdr:rowOff>19050</xdr:rowOff>
    </xdr:to>
    <xdr:sp macro="[0]!Vänster5_Klicka">
      <xdr:nvSpPr>
        <xdr:cNvPr id="5" name="Vänster 5"/>
        <xdr:cNvSpPr>
          <a:spLocks/>
        </xdr:cNvSpPr>
      </xdr:nvSpPr>
      <xdr:spPr>
        <a:xfrm>
          <a:off x="200025" y="228600"/>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Utan butiksledningens fokus på frågan är det inte möjligt att skapa uthållig förbättring av produkttillgängligheten i butik. Att öka tillgängligheten kräver en prioritering i tid från personalens sida. Rutiner kan behöva ändras. Tydliga, mätbara mål och konsekvent uppföljning i ledningsgruppen ökar allas fokus på frågan. Utvecklingen kan kräva samordning av frågor med kedjan och/eller leverantörer. Allt detta talar för att butikens ledning måste ”äga” och driva arbetet med ökad produkttillgänglighet. Studier visar på tydliga effekter av ökat ledningsfokus redan efter två veckor, dvs. redan innan några andra åtgärder genomförts vilket visar på betydelsen av detta.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Ledningsfokus</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 Skapa incitament för att minska slut i hyllan
</a:t>
          </a:r>
          <a:r>
            <a:rPr lang="en-US" cap="none" sz="1100" b="0" i="0" u="none" baseline="0">
              <a:solidFill>
                <a:srgbClr val="333399"/>
              </a:solidFill>
            </a:rPr>
            <a:t>- Delegera ansvar och rapportering
</a:t>
          </a:r>
          <a:r>
            <a:rPr lang="en-US" cap="none" sz="1100" b="0" i="0" u="none" baseline="0">
              <a:solidFill>
                <a:srgbClr val="333399"/>
              </a:solidFill>
            </a:rPr>
            <a:t>- Fast punkt på mötesagendan i ledningsgrupp
</a:t>
          </a:r>
          <a:r>
            <a:rPr lang="en-US" cap="none" sz="1100" b="0" i="0" u="none" baseline="0">
              <a:solidFill>
                <a:srgbClr val="333399"/>
              </a:solidFill>
            </a:rPr>
            <a:t>- Mål och uppföljning
</a:t>
          </a:r>
          <a:r>
            <a:rPr lang="en-US" cap="none" sz="1100" b="0" i="0" u="none" baseline="0">
              <a:solidFill>
                <a:srgbClr val="333399"/>
              </a:solidFill>
            </a:rPr>
            <a:t>- Sätt mål för slut i hyllan
</a:t>
          </a:r>
          <a:r>
            <a:rPr lang="en-US" cap="none" sz="1100" b="0" i="0" u="none" baseline="0">
              <a:solidFill>
                <a:srgbClr val="333399"/>
              </a:solidFill>
            </a:rPr>
            <a:t>- Följ upp resultaten kontinuerligt
</a:t>
          </a:r>
        </a:p>
      </xdr:txBody>
    </xdr:sp>
    <xdr:clientData/>
  </xdr:twoCellAnchor>
  <xdr:twoCellAnchor>
    <xdr:from>
      <xdr:col>0</xdr:col>
      <xdr:colOff>209550</xdr:colOff>
      <xdr:row>1</xdr:row>
      <xdr:rowOff>57150</xdr:rowOff>
    </xdr:from>
    <xdr:to>
      <xdr:col>1</xdr:col>
      <xdr:colOff>476250</xdr:colOff>
      <xdr:row>4</xdr:row>
      <xdr:rowOff>9525</xdr:rowOff>
    </xdr:to>
    <xdr:sp macro="[0]!Ledningsfokus_Vänster5_Klicka">
      <xdr:nvSpPr>
        <xdr:cNvPr id="5" name="Vänster 5"/>
        <xdr:cNvSpPr>
          <a:spLocks/>
        </xdr:cNvSpPr>
      </xdr:nvSpPr>
      <xdr:spPr>
        <a:xfrm>
          <a:off x="209550" y="2190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Brister i butikernas varupåfyllning har identifierats som en av de vanligaste orsakerna till slut i hyllan. Baserat på mätning av orsaker identifieras de enskilda faktorer som skapar problem.</a:t>
          </a:r>
          <a:r>
            <a:rPr lang="en-US" cap="none" sz="1100" b="0" i="1" u="none" baseline="0">
              <a:solidFill>
                <a:srgbClr val="333399"/>
              </a:solidFill>
            </a:rPr>
            <a:t> </a:t>
          </a:r>
          <a:r>
            <a:rPr lang="en-US" cap="none" sz="1100" b="0" i="0" u="none" baseline="0">
              <a:solidFill>
                <a:srgbClr val="333399"/>
              </a:solidFill>
            </a:rPr>
            <a:t>Bristfälliga påfyllnadsrutiner kan ha flera orsaker så som tex, oordning på lagret, avsaknad av hylletiketter, avsaknad av påfyllnadskontroller mm. Här är butikerna speciellt beroende av sina leverantörer. Det krävs ofta ett helhetsgrepp på varuflödet för att kunna utveckla förutsättningarna.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Varupåfyllningsrutin</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De vanligaste åtgärderna för att lösa problem brukar vara;
</a:t>
          </a:r>
          <a:r>
            <a:rPr lang="en-US" cap="none" sz="1100" b="0" i="0" u="none" baseline="0">
              <a:solidFill>
                <a:srgbClr val="333399"/>
              </a:solidFill>
            </a:rPr>
            <a:t> 
</a:t>
          </a:r>
          <a:r>
            <a:rPr lang="en-US" cap="none" sz="1100" b="0" i="0" u="none" baseline="0">
              <a:solidFill>
                <a:srgbClr val="333399"/>
              </a:solidFill>
            </a:rPr>
            <a:t>- Se över och optimera leveransfrekvens och    leveranstidpunkter
</a:t>
          </a:r>
          <a:r>
            <a:rPr lang="en-US" cap="none" sz="1100" b="0" i="0" u="none" baseline="0">
              <a:solidFill>
                <a:srgbClr val="333399"/>
              </a:solidFill>
            </a:rPr>
            <a:t>- Organisation av baklagret
</a:t>
          </a:r>
          <a:r>
            <a:rPr lang="en-US" cap="none" sz="1100" b="0" i="0" u="none" baseline="0">
              <a:solidFill>
                <a:srgbClr val="333399"/>
              </a:solidFill>
            </a:rPr>
            <a:t> Per kategori
</a:t>
          </a:r>
          <a:r>
            <a:rPr lang="en-US" cap="none" sz="1100" b="0" i="0" u="none" baseline="0">
              <a:solidFill>
                <a:srgbClr val="333399"/>
              </a:solidFill>
            </a:rPr>
            <a:t> Rent och städat
</a:t>
          </a:r>
          <a:r>
            <a:rPr lang="en-US" cap="none" sz="1100" b="0" i="0" u="none" baseline="0">
              <a:solidFill>
                <a:srgbClr val="333399"/>
              </a:solidFill>
            </a:rPr>
            <a:t>- Skyltat med information
</a:t>
          </a:r>
          <a:r>
            <a:rPr lang="en-US" cap="none" sz="1100" b="0" i="0" u="none" baseline="0">
              <a:solidFill>
                <a:srgbClr val="333399"/>
              </a:solidFill>
            </a:rPr>
            <a:t>- Säkerställa rätt hyllkantsetiketter
</a:t>
          </a:r>
          <a:r>
            <a:rPr lang="en-US" cap="none" sz="1100" b="0" i="0" u="none" baseline="0">
              <a:solidFill>
                <a:srgbClr val="333399"/>
              </a:solidFill>
            </a:rPr>
            <a:t>- Se över rutiner och arbetsscheman
</a:t>
          </a:r>
          <a:r>
            <a:rPr lang="en-US" cap="none" sz="1100" b="0" i="0" u="none" baseline="0">
              <a:solidFill>
                <a:srgbClr val="333399"/>
              </a:solidFill>
            </a:rPr>
            <a:t>- Utbilda och motivera butikspersonalen
</a:t>
          </a:r>
        </a:p>
      </xdr:txBody>
    </xdr:sp>
    <xdr:clientData/>
  </xdr:twoCellAnchor>
  <xdr:twoCellAnchor>
    <xdr:from>
      <xdr:col>0</xdr:col>
      <xdr:colOff>200025</xdr:colOff>
      <xdr:row>1</xdr:row>
      <xdr:rowOff>38100</xdr:rowOff>
    </xdr:from>
    <xdr:to>
      <xdr:col>1</xdr:col>
      <xdr:colOff>466725</xdr:colOff>
      <xdr:row>3</xdr:row>
      <xdr:rowOff>152400</xdr:rowOff>
    </xdr:to>
    <xdr:sp macro="[0]!Varupåfyllningsruti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Det arbete som bedrivits har visat att planogrammens utformning och tillämpning i butik har en mycket stor påverkan på slut i hyllan. Generellt sett har butiker som följer centrala planogram mindre slut i hyllan än de som inte gör det. Butikerna har ett begränsat utrymme för varje kategori. Den ständigt pågående utvecklingen av sortimentet ställer allt större krav på användningen av utrymmet. Avvikelser i lokal efterfrågan, kampanjer, säsongspåverkan och allt större detaljistförpackningar ökar komplexiteten ytterligare. Konsumentanpassade sortiment med flexibilitet för avvikelser i konsumentmålgrupp och lokal efterfrågan är en nyckelfaktor. Utrymmesfördelning baserad på omsättningshastighet och utrymmeskrav är en annan. Allt detta har enskilda butiker svårt att hantera på egen hand. Man är beroende av en nära samverkan med kedja, grossist och leverantörer för att kunna utveckla förutsättningar för att minska slut i hyllan.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Planogram</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 Kategoriarbete
</a:t>
          </a:r>
          <a:r>
            <a:rPr lang="en-US" cap="none" sz="1100" b="0" i="0" u="none" baseline="0">
              <a:solidFill>
                <a:srgbClr val="333399"/>
              </a:solidFill>
            </a:rPr>
            <a:t>Optimera produktmixen
</a:t>
          </a:r>
          <a:r>
            <a:rPr lang="en-US" cap="none" sz="1100" b="0" i="0" u="none" baseline="0">
              <a:solidFill>
                <a:srgbClr val="333399"/>
              </a:solidFill>
            </a:rPr>
            <a:t>Space-to-sales
</a:t>
          </a:r>
          <a:r>
            <a:rPr lang="en-US" cap="none" sz="1100" b="0" i="0" u="none" baseline="0">
              <a:solidFill>
                <a:srgbClr val="333399"/>
              </a:solidFill>
            </a:rPr>
            <a:t>Kapa svansar
</a:t>
          </a:r>
          <a:r>
            <a:rPr lang="en-US" cap="none" sz="1100" b="0" i="0" u="none" baseline="0">
              <a:solidFill>
                <a:srgbClr val="333399"/>
              </a:solidFill>
            </a:rPr>
            <a:t>- Anpassa planogrammen till butikens förutsättningar
</a:t>
          </a:r>
          <a:r>
            <a:rPr lang="en-US" cap="none" sz="1100" b="0" i="0" u="none" baseline="0">
              <a:solidFill>
                <a:srgbClr val="333399"/>
              </a:solidFill>
            </a:rPr>
            <a:t>- Säkerställa planogrammens genomförande genom uppföljning
</a:t>
          </a:r>
          <a:r>
            <a:rPr lang="en-US" cap="none" sz="1100" b="0" i="0" u="none" baseline="0">
              <a:solidFill>
                <a:srgbClr val="333399"/>
              </a:solidFill>
            </a:rPr>
            <a:t>- Utbilda och motivera personalen
</a:t>
          </a:r>
          <a:r>
            <a:rPr lang="en-US" cap="none" sz="1100" b="0" i="0" u="none" baseline="0">
              <a:solidFill>
                <a:srgbClr val="333399"/>
              </a:solidFill>
            </a:rPr>
            <a:t>- Säkerställ tillgång till aktuella kedjeplanogram
</a:t>
          </a:r>
        </a:p>
      </xdr:txBody>
    </xdr:sp>
    <xdr:clientData/>
  </xdr:twoCellAnchor>
  <xdr:twoCellAnchor>
    <xdr:from>
      <xdr:col>0</xdr:col>
      <xdr:colOff>200025</xdr:colOff>
      <xdr:row>1</xdr:row>
      <xdr:rowOff>38100</xdr:rowOff>
    </xdr:from>
    <xdr:to>
      <xdr:col>1</xdr:col>
      <xdr:colOff>466725</xdr:colOff>
      <xdr:row>3</xdr:row>
      <xdr:rowOff>152400</xdr:rowOff>
    </xdr:to>
    <xdr:sp macro="[0]!Planogra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Med den ökade användningen av avancerad informationsteknologi skulle man kunna tro att datakvalitet inte längre är ett problem. Så är det inte, mer än 10 % av de slut i hyllan som uppstår i butik är en effekt av felaktiga lagersaldon. Dessa orsakar i sin tur felaktiga order. Grundorsaken är för det mesta den personliga faktorn. Detta oavsett om butiken lägger manuella order eller använder ett automatiskt ordersystem Butikspersonalen måste ges rätt kunskap och motivation för att kunna säkerställa rätt datakvalitet och därmed minska slut i hyllan.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Korrekta lagervärden</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 Se över och utveckla rutinerna för uppdatering av lagersaldo
</a:t>
          </a:r>
          <a:r>
            <a:rPr lang="en-US" cap="none" sz="1100" b="0" i="0" u="none" baseline="0">
              <a:solidFill>
                <a:srgbClr val="333399"/>
              </a:solidFill>
            </a:rPr>
            <a:t>- Utbildning och motivation av personal
</a:t>
          </a:r>
        </a:p>
      </xdr:txBody>
    </xdr:sp>
    <xdr:clientData/>
  </xdr:twoCellAnchor>
  <xdr:twoCellAnchor>
    <xdr:from>
      <xdr:col>0</xdr:col>
      <xdr:colOff>200025</xdr:colOff>
      <xdr:row>1</xdr:row>
      <xdr:rowOff>38100</xdr:rowOff>
    </xdr:from>
    <xdr:to>
      <xdr:col>1</xdr:col>
      <xdr:colOff>466725</xdr:colOff>
      <xdr:row>3</xdr:row>
      <xdr:rowOff>152400</xdr:rowOff>
    </xdr:to>
    <xdr:sp macro="[0]!Korrektalagervärde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Artiklar på kampanj har upp till 75 % högre slut i hyllan än andra artiklar. Dessutom blir konsumenterna extra frustrerade när kampanjartiklar är slut, eftersom de ofta lockats till butiken just för att köpa dessa. För att kunna åtgärda detta måste alla aktörer i värdekedjan hjälpas åt att skapa bättre planering av kampanjer inklusive bättre volymprognoser.</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Kampanjstyrning</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 Utveckla kampanjplanering (kräver samarbete med kedja/leverantörer)
</a:t>
          </a:r>
          <a:r>
            <a:rPr lang="en-US" cap="none" sz="1100" b="0" i="0" u="none" baseline="0">
              <a:solidFill>
                <a:srgbClr val="333399"/>
              </a:solidFill>
            </a:rPr>
            <a:t>- Bättre volymprognoser (se ovan)
</a:t>
          </a:r>
        </a:p>
      </xdr:txBody>
    </xdr:sp>
    <xdr:clientData/>
  </xdr:twoCellAnchor>
  <xdr:twoCellAnchor>
    <xdr:from>
      <xdr:col>0</xdr:col>
      <xdr:colOff>200025</xdr:colOff>
      <xdr:row>1</xdr:row>
      <xdr:rowOff>38100</xdr:rowOff>
    </xdr:from>
    <xdr:to>
      <xdr:col>1</xdr:col>
      <xdr:colOff>466725</xdr:colOff>
      <xdr:row>3</xdr:row>
      <xdr:rowOff>152400</xdr:rowOff>
    </xdr:to>
    <xdr:sp macro="[0]!Kampanjstyrning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Insikt:
</a:t>
          </a:r>
          <a:r>
            <a:rPr lang="en-US" cap="none" sz="1100" b="0" i="0" u="none" baseline="0">
              <a:solidFill>
                <a:srgbClr val="333399"/>
              </a:solidFill>
            </a:rPr>
            <a:t>Fel i butiksorder orsakar en stor andel av alla slut i hyllan och får konsekvenser i hela varuflödet. De viktigaste insatserna för att utveckla denna förutsättning är bättre utbildad och mer motiverad personal. Automatiska ordersystem skapar bättre förutsättningar men kräver också rätt hantering och inställningar av butikens personal, Denna förutsättning är beroende av flera av de ovanstående, exempelvis korrekta lagervärden och bra planogram. I själva verket är alla dessa förutsättningar beroende av varandra och ska ses som en helhet.</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Ordersystem</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Åtgärd:
</a:t>
          </a:r>
          <a:r>
            <a:rPr lang="en-US" cap="none" sz="1100" b="0" i="0" u="none" baseline="0">
              <a:solidFill>
                <a:srgbClr val="333399"/>
              </a:solidFill>
            </a:rPr>
            <a:t>- Utbilda och motivera personalen
</a:t>
          </a:r>
          <a:r>
            <a:rPr lang="en-US" cap="none" sz="1100" b="0" i="0" u="none" baseline="0">
              <a:solidFill>
                <a:srgbClr val="333399"/>
              </a:solidFill>
            </a:rPr>
            <a:t>- Säkerställ och förfina datakvaliteten i beställningssystemen
</a:t>
          </a:r>
          <a:r>
            <a:rPr lang="en-US" cap="none" sz="1100" b="0" i="0" u="none" baseline="0">
              <a:solidFill>
                <a:srgbClr val="333399"/>
              </a:solidFill>
            </a:rPr>
            <a:t>- Försäljningsanalys
</a:t>
          </a:r>
          <a:r>
            <a:rPr lang="en-US" cap="none" sz="1100" b="0" i="0" u="none" baseline="0">
              <a:solidFill>
                <a:srgbClr val="333399"/>
              </a:solidFill>
            </a:rPr>
            <a:t>Analysera försäljningsmönster
</a:t>
          </a:r>
          <a:r>
            <a:rPr lang="en-US" cap="none" sz="1100" b="0" i="0" u="none" baseline="0">
              <a:solidFill>
                <a:srgbClr val="333399"/>
              </a:solidFill>
            </a:rPr>
            <a:t>Analys av kundfrekvens 
</a:t>
          </a:r>
          <a:r>
            <a:rPr lang="en-US" cap="none" sz="1100" b="0" i="0" u="none" baseline="0">
              <a:solidFill>
                <a:srgbClr val="333399"/>
              </a:solidFill>
            </a:rPr>
            <a:t>- Planera beställningsarbetet 
</a:t>
          </a:r>
        </a:p>
      </xdr:txBody>
    </xdr:sp>
    <xdr:clientData/>
  </xdr:twoCellAnchor>
  <xdr:twoCellAnchor>
    <xdr:from>
      <xdr:col>0</xdr:col>
      <xdr:colOff>200025</xdr:colOff>
      <xdr:row>1</xdr:row>
      <xdr:rowOff>38100</xdr:rowOff>
    </xdr:from>
    <xdr:to>
      <xdr:col>1</xdr:col>
      <xdr:colOff>466725</xdr:colOff>
      <xdr:row>3</xdr:row>
      <xdr:rowOff>152400</xdr:rowOff>
    </xdr:to>
    <xdr:sp macro="[0]!Ordersyste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Åtgärder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542925</xdr:colOff>
      <xdr:row>8</xdr:row>
      <xdr:rowOff>76200</xdr:rowOff>
    </xdr:from>
    <xdr:to>
      <xdr:col>11</xdr:col>
      <xdr:colOff>381000</xdr:colOff>
      <xdr:row>28</xdr:row>
      <xdr:rowOff>85725</xdr:rowOff>
    </xdr:to>
    <xdr:sp>
      <xdr:nvSpPr>
        <xdr:cNvPr id="2" name="Rektangel 2"/>
        <xdr:cNvSpPr>
          <a:spLocks/>
        </xdr:cNvSpPr>
      </xdr:nvSpPr>
      <xdr:spPr>
        <a:xfrm>
          <a:off x="542925" y="1371600"/>
          <a:ext cx="6724650" cy="3248025"/>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400" b="1" i="0" u="none" baseline="0">
              <a:solidFill>
                <a:srgbClr val="333399"/>
              </a:solidFill>
            </a:rPr>
            <a:t>
</a:t>
          </a:r>
          <a:r>
            <a:rPr lang="en-US" cap="none" sz="1400" b="1" i="0" u="none" baseline="0">
              <a:solidFill>
                <a:srgbClr val="333399"/>
              </a:solidFill>
            </a:rPr>
            <a:t>
</a:t>
          </a:r>
          <a:r>
            <a:rPr lang="en-US" cap="none" sz="1400" b="1" i="0" u="none" baseline="0">
              <a:solidFill>
                <a:srgbClr val="333399"/>
              </a:solidFill>
            </a:rPr>
            <a:t>Eftersom slut i hyllan är ett stort problem och en viktig möjlighet att skapa mer nöjda kunder och ökad försäljning bör arbetet bedrivas kontinuerligt. Då butiker har begränsade resurser behöver insatserna prioriteras i tid och omfattning. En naturlig ordning kan vara att först fokusera på de kategorier som man anser vara viktigast för kunderna eller de kategorier som har störst problem. När dessa hanterats har man kanske redan utvecklat många av de förutsättningar som ska</a:t>
          </a:r>
          <a:r>
            <a:rPr lang="en-US" cap="none" sz="1400" b="1" i="0" u="none" baseline="0">
              <a:solidFill>
                <a:srgbClr val="333399"/>
              </a:solidFill>
            </a:rPr>
            <a:t> till för att bekämpa </a:t>
          </a:r>
          <a:r>
            <a:rPr lang="en-US" cap="none" sz="1400" b="1" i="0" u="none" baseline="0">
              <a:solidFill>
                <a:srgbClr val="333399"/>
              </a:solidFill>
            </a:rPr>
            <a:t>slut i hyllan (ökat ledningsfokus, bättre rutiner, ökad kompetens, ökad motivation). Oavsett bör butiken skapa en rutin för mätning och uppföljning av slut i hyllan och en plan för genomförande. Ansvar för genomförande ska var tydligt definierat och mål för slut i hyllan följas upp kontinuerligt i butikens ledningsgrupp.
</a:t>
          </a:r>
        </a:p>
      </xdr:txBody>
    </xdr:sp>
    <xdr:clientData/>
  </xdr:twoCellAnchor>
  <xdr:twoCellAnchor>
    <xdr:from>
      <xdr:col>0</xdr:col>
      <xdr:colOff>219075</xdr:colOff>
      <xdr:row>2</xdr:row>
      <xdr:rowOff>66675</xdr:rowOff>
    </xdr:from>
    <xdr:to>
      <xdr:col>12</xdr:col>
      <xdr:colOff>57150</xdr:colOff>
      <xdr:row>7</xdr:row>
      <xdr:rowOff>85725</xdr:rowOff>
    </xdr:to>
    <xdr:sp>
      <xdr:nvSpPr>
        <xdr:cNvPr id="3" name="Rektangel 3"/>
        <xdr:cNvSpPr>
          <a:spLocks/>
        </xdr:cNvSpPr>
      </xdr:nvSpPr>
      <xdr:spPr>
        <a:xfrm>
          <a:off x="219075" y="39052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Kontinuitet är avgörande</a:t>
          </a:r>
        </a:p>
      </xdr:txBody>
    </xdr:sp>
    <xdr:clientData/>
  </xdr:twoCellAnchor>
  <xdr:twoCellAnchor>
    <xdr:from>
      <xdr:col>0</xdr:col>
      <xdr:colOff>200025</xdr:colOff>
      <xdr:row>1</xdr:row>
      <xdr:rowOff>38100</xdr:rowOff>
    </xdr:from>
    <xdr:to>
      <xdr:col>1</xdr:col>
      <xdr:colOff>466725</xdr:colOff>
      <xdr:row>3</xdr:row>
      <xdr:rowOff>152400</xdr:rowOff>
    </xdr:to>
    <xdr:sp macro="[0]!Vänster4_Klicka">
      <xdr:nvSpPr>
        <xdr:cNvPr id="4" name="Vänster 4"/>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Startmeny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171450</xdr:rowOff>
    </xdr:from>
    <xdr:to>
      <xdr:col>18</xdr:col>
      <xdr:colOff>76200</xdr:colOff>
      <xdr:row>40</xdr:row>
      <xdr:rowOff>114300</xdr:rowOff>
    </xdr:to>
    <xdr:sp>
      <xdr:nvSpPr>
        <xdr:cNvPr id="1" name="Rektangel 11"/>
        <xdr:cNvSpPr>
          <a:spLocks/>
        </xdr:cNvSpPr>
      </xdr:nvSpPr>
      <xdr:spPr>
        <a:xfrm>
          <a:off x="638175" y="361950"/>
          <a:ext cx="10239375" cy="789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266700</xdr:colOff>
      <xdr:row>7</xdr:row>
      <xdr:rowOff>123825</xdr:rowOff>
    </xdr:from>
    <xdr:to>
      <xdr:col>11</xdr:col>
      <xdr:colOff>228600</xdr:colOff>
      <xdr:row>12</xdr:row>
      <xdr:rowOff>28575</xdr:rowOff>
    </xdr:to>
    <xdr:sp macro="[0]!Rektangelmedrundadehörn8_Klicka">
      <xdr:nvSpPr>
        <xdr:cNvPr id="2" name="Rektangel med rundade hörn 8"/>
        <xdr:cNvSpPr>
          <a:spLocks/>
        </xdr:cNvSpPr>
      </xdr:nvSpPr>
      <xdr:spPr>
        <a:xfrm>
          <a:off x="3752850" y="1981200"/>
          <a:ext cx="3009900" cy="8572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Hur stor är min potential ?
</a:t>
          </a:r>
          <a:r>
            <a:rPr lang="en-US" cap="none" sz="1100" b="0" i="0" u="none" baseline="0">
              <a:solidFill>
                <a:srgbClr val="FFFFFF"/>
              </a:solidFill>
            </a:rPr>
            <a:t>Utifrån generell slut-i-hyllan nivå</a:t>
          </a:r>
          <a:r>
            <a:rPr lang="en-US" cap="none" sz="1100" b="0" i="0" u="none" baseline="0">
              <a:solidFill>
                <a:srgbClr val="FFFFFF"/>
              </a:solidFill>
            </a:rPr>
            <a:t>
</a:t>
          </a:r>
        </a:p>
      </xdr:txBody>
    </xdr:sp>
    <xdr:clientData/>
  </xdr:twoCellAnchor>
  <xdr:twoCellAnchor>
    <xdr:from>
      <xdr:col>7</xdr:col>
      <xdr:colOff>19050</xdr:colOff>
      <xdr:row>17</xdr:row>
      <xdr:rowOff>28575</xdr:rowOff>
    </xdr:from>
    <xdr:to>
      <xdr:col>10</xdr:col>
      <xdr:colOff>571500</xdr:colOff>
      <xdr:row>21</xdr:row>
      <xdr:rowOff>171450</xdr:rowOff>
    </xdr:to>
    <xdr:sp macro="[0]!Rektangelmedrundadehörn9_Klicka">
      <xdr:nvSpPr>
        <xdr:cNvPr id="3" name="Rektangel med rundade hörn 9"/>
        <xdr:cNvSpPr>
          <a:spLocks/>
        </xdr:cNvSpPr>
      </xdr:nvSpPr>
      <xdr:spPr>
        <a:xfrm>
          <a:off x="4114800" y="3790950"/>
          <a:ext cx="2381250"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1. Räkna hål</a:t>
          </a:r>
          <a:r>
            <a:rPr lang="en-US" cap="none" sz="1600" b="0" i="0" u="none" baseline="0">
              <a:solidFill>
                <a:srgbClr val="FFFFFF"/>
              </a:solidFill>
            </a:rPr>
            <a:t>
</a:t>
          </a:r>
        </a:p>
      </xdr:txBody>
    </xdr:sp>
    <xdr:clientData/>
  </xdr:twoCellAnchor>
  <xdr:twoCellAnchor>
    <xdr:from>
      <xdr:col>7</xdr:col>
      <xdr:colOff>28575</xdr:colOff>
      <xdr:row>33</xdr:row>
      <xdr:rowOff>28575</xdr:rowOff>
    </xdr:from>
    <xdr:to>
      <xdr:col>10</xdr:col>
      <xdr:colOff>590550</xdr:colOff>
      <xdr:row>37</xdr:row>
      <xdr:rowOff>171450</xdr:rowOff>
    </xdr:to>
    <xdr:sp macro="[0]!Rektangelmedrundadehörn10_Klicka">
      <xdr:nvSpPr>
        <xdr:cNvPr id="4" name="Rektangel med rundade hörn 10"/>
        <xdr:cNvSpPr>
          <a:spLocks/>
        </xdr:cNvSpPr>
      </xdr:nvSpPr>
      <xdr:spPr>
        <a:xfrm>
          <a:off x="4124325" y="6838950"/>
          <a:ext cx="2390775"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3. Mätning av orsak / problemområde
</a:t>
          </a:r>
        </a:p>
      </xdr:txBody>
    </xdr:sp>
    <xdr:clientData/>
  </xdr:twoCellAnchor>
  <xdr:twoCellAnchor>
    <xdr:from>
      <xdr:col>4</xdr:col>
      <xdr:colOff>9525</xdr:colOff>
      <xdr:row>25</xdr:row>
      <xdr:rowOff>9525</xdr:rowOff>
    </xdr:from>
    <xdr:to>
      <xdr:col>7</xdr:col>
      <xdr:colOff>590550</xdr:colOff>
      <xdr:row>29</xdr:row>
      <xdr:rowOff>161925</xdr:rowOff>
    </xdr:to>
    <xdr:sp macro="[0]!Rektangelmedrundadehörn13_Klicka">
      <xdr:nvSpPr>
        <xdr:cNvPr id="5" name="Rektangel med rundade hörn 13"/>
        <xdr:cNvSpPr>
          <a:spLocks/>
        </xdr:cNvSpPr>
      </xdr:nvSpPr>
      <xdr:spPr>
        <a:xfrm>
          <a:off x="2276475" y="5295900"/>
          <a:ext cx="2409825"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4. Åtgärder 
</a:t>
          </a:r>
        </a:p>
      </xdr:txBody>
    </xdr:sp>
    <xdr:clientData/>
  </xdr:twoCellAnchor>
  <xdr:twoCellAnchor>
    <xdr:from>
      <xdr:col>10</xdr:col>
      <xdr:colOff>0</xdr:colOff>
      <xdr:row>25</xdr:row>
      <xdr:rowOff>28575</xdr:rowOff>
    </xdr:from>
    <xdr:to>
      <xdr:col>13</xdr:col>
      <xdr:colOff>571500</xdr:colOff>
      <xdr:row>29</xdr:row>
      <xdr:rowOff>180975</xdr:rowOff>
    </xdr:to>
    <xdr:sp macro="[0]!Rektangelmedrundadehörn14_Klicka">
      <xdr:nvSpPr>
        <xdr:cNvPr id="6" name="Rektangel med rundade hörn 14"/>
        <xdr:cNvSpPr>
          <a:spLocks/>
        </xdr:cNvSpPr>
      </xdr:nvSpPr>
      <xdr:spPr>
        <a:xfrm>
          <a:off x="5924550" y="5314950"/>
          <a:ext cx="2400300"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2. Ekonomisk potential  för min butik/avdelning
</a:t>
          </a:r>
        </a:p>
      </xdr:txBody>
    </xdr:sp>
    <xdr:clientData/>
  </xdr:twoCellAnchor>
  <xdr:twoCellAnchor>
    <xdr:from>
      <xdr:col>5</xdr:col>
      <xdr:colOff>476250</xdr:colOff>
      <xdr:row>30</xdr:row>
      <xdr:rowOff>95250</xdr:rowOff>
    </xdr:from>
    <xdr:to>
      <xdr:col>6</xdr:col>
      <xdr:colOff>200025</xdr:colOff>
      <xdr:row>32</xdr:row>
      <xdr:rowOff>19050</xdr:rowOff>
    </xdr:to>
    <xdr:sp>
      <xdr:nvSpPr>
        <xdr:cNvPr id="7" name="Rak pil 34"/>
        <xdr:cNvSpPr>
          <a:spLocks/>
        </xdr:cNvSpPr>
      </xdr:nvSpPr>
      <xdr:spPr>
        <a:xfrm rot="10800000">
          <a:off x="3352800" y="6334125"/>
          <a:ext cx="333375" cy="3048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30</xdr:row>
      <xdr:rowOff>152400</xdr:rowOff>
    </xdr:from>
    <xdr:to>
      <xdr:col>11</xdr:col>
      <xdr:colOff>485775</xdr:colOff>
      <xdr:row>32</xdr:row>
      <xdr:rowOff>47625</xdr:rowOff>
    </xdr:to>
    <xdr:sp>
      <xdr:nvSpPr>
        <xdr:cNvPr id="8" name="Rak pil 44"/>
        <xdr:cNvSpPr>
          <a:spLocks/>
        </xdr:cNvSpPr>
      </xdr:nvSpPr>
      <xdr:spPr>
        <a:xfrm rot="10800000" flipV="1">
          <a:off x="6667500" y="6391275"/>
          <a:ext cx="352425" cy="27622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22</xdr:row>
      <xdr:rowOff>142875</xdr:rowOff>
    </xdr:from>
    <xdr:to>
      <xdr:col>6</xdr:col>
      <xdr:colOff>485775</xdr:colOff>
      <xdr:row>24</xdr:row>
      <xdr:rowOff>57150</xdr:rowOff>
    </xdr:to>
    <xdr:sp>
      <xdr:nvSpPr>
        <xdr:cNvPr id="9" name="Rak pil 45"/>
        <xdr:cNvSpPr>
          <a:spLocks/>
        </xdr:cNvSpPr>
      </xdr:nvSpPr>
      <xdr:spPr>
        <a:xfrm flipV="1">
          <a:off x="3524250" y="4857750"/>
          <a:ext cx="447675" cy="29527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19050</xdr:colOff>
      <xdr:row>22</xdr:row>
      <xdr:rowOff>57150</xdr:rowOff>
    </xdr:from>
    <xdr:to>
      <xdr:col>11</xdr:col>
      <xdr:colOff>476250</xdr:colOff>
      <xdr:row>24</xdr:row>
      <xdr:rowOff>95250</xdr:rowOff>
    </xdr:to>
    <xdr:sp>
      <xdr:nvSpPr>
        <xdr:cNvPr id="10" name="Rak pil 49"/>
        <xdr:cNvSpPr>
          <a:spLocks/>
        </xdr:cNvSpPr>
      </xdr:nvSpPr>
      <xdr:spPr>
        <a:xfrm>
          <a:off x="6553200" y="4772025"/>
          <a:ext cx="457200" cy="4191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2</xdr:row>
      <xdr:rowOff>95250</xdr:rowOff>
    </xdr:from>
    <xdr:to>
      <xdr:col>15</xdr:col>
      <xdr:colOff>47625</xdr:colOff>
      <xdr:row>5</xdr:row>
      <xdr:rowOff>114300</xdr:rowOff>
    </xdr:to>
    <xdr:sp>
      <xdr:nvSpPr>
        <xdr:cNvPr id="11" name="Rektangel 12"/>
        <xdr:cNvSpPr>
          <a:spLocks/>
        </xdr:cNvSpPr>
      </xdr:nvSpPr>
      <xdr:spPr>
        <a:xfrm>
          <a:off x="1619250" y="476250"/>
          <a:ext cx="7400925" cy="1076325"/>
        </a:xfrm>
        <a:prstGeom prst="rect">
          <a:avLst/>
        </a:prstGeom>
        <a:noFill/>
        <a:ln w="25400" cmpd="sng">
          <a:noFill/>
        </a:ln>
      </xdr:spPr>
      <xdr:txBody>
        <a:bodyPr vertOverflow="clip" wrap="square" anchor="ctr"/>
        <a:p>
          <a:pPr algn="ctr">
            <a:defRPr/>
          </a:pPr>
          <a:r>
            <a:rPr lang="en-US" cap="none" sz="4000" b="1" i="0" u="none" baseline="0">
              <a:solidFill>
                <a:srgbClr val="333399"/>
              </a:solidFill>
            </a:rPr>
            <a:t>Slut i hyllan - Har vi ett problem?</a:t>
          </a:r>
          <a:r>
            <a:rPr lang="en-US" cap="none" sz="4000" b="1" i="0" u="none" baseline="0">
              <a:solidFill>
                <a:srgbClr val="333399"/>
              </a:solidFill>
            </a:rPr>
            <a:t> 
</a:t>
          </a:r>
        </a:p>
      </xdr:txBody>
    </xdr:sp>
    <xdr:clientData/>
  </xdr:twoCellAnchor>
  <xdr:twoCellAnchor>
    <xdr:from>
      <xdr:col>14</xdr:col>
      <xdr:colOff>28575</xdr:colOff>
      <xdr:row>4</xdr:row>
      <xdr:rowOff>161925</xdr:rowOff>
    </xdr:from>
    <xdr:to>
      <xdr:col>17</xdr:col>
      <xdr:colOff>428625</xdr:colOff>
      <xdr:row>18</xdr:row>
      <xdr:rowOff>28575</xdr:rowOff>
    </xdr:to>
    <xdr:sp>
      <xdr:nvSpPr>
        <xdr:cNvPr id="12" name="Rektangel med rundade hörn 16"/>
        <xdr:cNvSpPr>
          <a:spLocks/>
        </xdr:cNvSpPr>
      </xdr:nvSpPr>
      <xdr:spPr>
        <a:xfrm>
          <a:off x="8391525" y="1371600"/>
          <a:ext cx="2228850" cy="2609850"/>
        </a:xfrm>
        <a:prstGeom prst="roundRect">
          <a:avLst/>
        </a:prstGeom>
        <a:noFill/>
        <a:ln w="12700" cmpd="sng">
          <a:solidFill>
            <a:srgbClr val="000000"/>
          </a:solidFill>
          <a:headEnd type="none"/>
          <a:tailEnd type="none"/>
        </a:ln>
      </xdr:spPr>
      <xdr:txBody>
        <a:bodyPr vertOverflow="clip" wrap="square" anchor="ctr"/>
        <a:p>
          <a:pPr algn="ctr">
            <a:defRPr/>
          </a:pPr>
          <a:r>
            <a:rPr lang="en-US" cap="none" sz="2800" b="1" i="0" u="none" baseline="0">
              <a:solidFill>
                <a:srgbClr val="333399"/>
              </a:solidFill>
            </a:rPr>
            <a:t>Definition</a:t>
          </a:r>
          <a:r>
            <a:rPr lang="en-US" cap="none" sz="2800" b="1" i="0" u="none" baseline="0">
              <a:solidFill>
                <a:srgbClr val="333399"/>
              </a:solidFill>
            </a:rPr>
            <a:t> - Slut i hyllan
</a:t>
          </a:r>
          <a:r>
            <a:rPr lang="en-US" cap="none" sz="1200" b="1" i="1" u="none" baseline="0">
              <a:solidFill>
                <a:srgbClr val="333399"/>
              </a:solidFill>
            </a:rPr>
            <a:t>"En produkt som - sett ur konsumentens perspektiv - inte hittas i godtagbart skick, i önskad form, färg eller storlek på den förväntade platsen i butiken".</a:t>
          </a:r>
        </a:p>
      </xdr:txBody>
    </xdr:sp>
    <xdr:clientData/>
  </xdr:twoCellAnchor>
  <xdr:twoCellAnchor>
    <xdr:from>
      <xdr:col>2</xdr:col>
      <xdr:colOff>447675</xdr:colOff>
      <xdr:row>8</xdr:row>
      <xdr:rowOff>114300</xdr:rowOff>
    </xdr:from>
    <xdr:to>
      <xdr:col>5</xdr:col>
      <xdr:colOff>381000</xdr:colOff>
      <xdr:row>10</xdr:row>
      <xdr:rowOff>171450</xdr:rowOff>
    </xdr:to>
    <xdr:sp>
      <xdr:nvSpPr>
        <xdr:cNvPr id="13" name="Rektangel 15"/>
        <xdr:cNvSpPr>
          <a:spLocks/>
        </xdr:cNvSpPr>
      </xdr:nvSpPr>
      <xdr:spPr>
        <a:xfrm>
          <a:off x="1495425" y="2162175"/>
          <a:ext cx="1762125" cy="438150"/>
        </a:xfrm>
        <a:prstGeom prst="rect">
          <a:avLst/>
        </a:prstGeom>
        <a:noFill/>
        <a:ln w="25400" cmpd="sng">
          <a:noFill/>
        </a:ln>
      </xdr:spPr>
      <xdr:txBody>
        <a:bodyPr vertOverflow="clip" wrap="square" anchor="ctr"/>
        <a:p>
          <a:pPr algn="ctr">
            <a:defRPr/>
          </a:pPr>
          <a:r>
            <a:rPr lang="en-US" cap="none" sz="1400" b="1" i="0" u="none" baseline="0">
              <a:solidFill>
                <a:srgbClr val="333399"/>
              </a:solidFill>
            </a:rPr>
            <a:t>Skapa förståelse -&gt;</a:t>
          </a:r>
        </a:p>
      </xdr:txBody>
    </xdr:sp>
    <xdr:clientData/>
  </xdr:twoCellAnchor>
  <xdr:twoCellAnchor>
    <xdr:from>
      <xdr:col>2</xdr:col>
      <xdr:colOff>457200</xdr:colOff>
      <xdr:row>18</xdr:row>
      <xdr:rowOff>9525</xdr:rowOff>
    </xdr:from>
    <xdr:to>
      <xdr:col>5</xdr:col>
      <xdr:colOff>390525</xdr:colOff>
      <xdr:row>20</xdr:row>
      <xdr:rowOff>76200</xdr:rowOff>
    </xdr:to>
    <xdr:sp>
      <xdr:nvSpPr>
        <xdr:cNvPr id="14" name="Rektangel 17"/>
        <xdr:cNvSpPr>
          <a:spLocks/>
        </xdr:cNvSpPr>
      </xdr:nvSpPr>
      <xdr:spPr>
        <a:xfrm>
          <a:off x="1504950" y="3962400"/>
          <a:ext cx="1762125" cy="447675"/>
        </a:xfrm>
        <a:prstGeom prst="rect">
          <a:avLst/>
        </a:prstGeom>
        <a:noFill/>
        <a:ln w="25400" cmpd="sng">
          <a:noFill/>
        </a:ln>
      </xdr:spPr>
      <xdr:txBody>
        <a:bodyPr vertOverflow="clip" wrap="square" anchor="ctr"/>
        <a:p>
          <a:pPr algn="ctr">
            <a:defRPr/>
          </a:pPr>
          <a:r>
            <a:rPr lang="en-US" cap="none" sz="1400" b="1" i="0" u="none" baseline="0">
              <a:solidFill>
                <a:srgbClr val="333399"/>
              </a:solidFill>
            </a:rPr>
            <a:t>Arbetsprocess  -&gt;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18</xdr:row>
      <xdr:rowOff>76200</xdr:rowOff>
    </xdr:from>
    <xdr:to>
      <xdr:col>2</xdr:col>
      <xdr:colOff>2352675</xdr:colOff>
      <xdr:row>18</xdr:row>
      <xdr:rowOff>333375</xdr:rowOff>
    </xdr:to>
    <xdr:sp>
      <xdr:nvSpPr>
        <xdr:cNvPr id="1" name="Rectangle 2"/>
        <xdr:cNvSpPr>
          <a:spLocks/>
        </xdr:cNvSpPr>
      </xdr:nvSpPr>
      <xdr:spPr>
        <a:xfrm>
          <a:off x="2324100" y="4991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0" u="none" baseline="0">
              <a:solidFill>
                <a:srgbClr val="333399"/>
              </a:solidFill>
              <a:latin typeface="Arial"/>
              <a:ea typeface="Arial"/>
              <a:cs typeface="Arial"/>
            </a:rPr>
            <a:t>1</a:t>
          </a:r>
        </a:p>
      </xdr:txBody>
    </xdr:sp>
    <xdr:clientData/>
  </xdr:twoCellAnchor>
  <xdr:twoCellAnchor>
    <xdr:from>
      <xdr:col>2</xdr:col>
      <xdr:colOff>2085975</xdr:colOff>
      <xdr:row>19</xdr:row>
      <xdr:rowOff>66675</xdr:rowOff>
    </xdr:from>
    <xdr:to>
      <xdr:col>2</xdr:col>
      <xdr:colOff>2343150</xdr:colOff>
      <xdr:row>19</xdr:row>
      <xdr:rowOff>323850</xdr:rowOff>
    </xdr:to>
    <xdr:sp>
      <xdr:nvSpPr>
        <xdr:cNvPr id="2" name="Rectangle 3"/>
        <xdr:cNvSpPr>
          <a:spLocks/>
        </xdr:cNvSpPr>
      </xdr:nvSpPr>
      <xdr:spPr>
        <a:xfrm>
          <a:off x="2314575" y="5372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0" u="none" baseline="0">
              <a:solidFill>
                <a:srgbClr val="333399"/>
              </a:solidFill>
              <a:latin typeface="Arial"/>
              <a:ea typeface="Arial"/>
              <a:cs typeface="Arial"/>
            </a:rPr>
            <a:t>2</a:t>
          </a:r>
        </a:p>
      </xdr:txBody>
    </xdr:sp>
    <xdr:clientData/>
  </xdr:twoCellAnchor>
  <xdr:twoCellAnchor>
    <xdr:from>
      <xdr:col>2</xdr:col>
      <xdr:colOff>2085975</xdr:colOff>
      <xdr:row>20</xdr:row>
      <xdr:rowOff>200025</xdr:rowOff>
    </xdr:from>
    <xdr:to>
      <xdr:col>2</xdr:col>
      <xdr:colOff>2343150</xdr:colOff>
      <xdr:row>20</xdr:row>
      <xdr:rowOff>457200</xdr:rowOff>
    </xdr:to>
    <xdr:sp>
      <xdr:nvSpPr>
        <xdr:cNvPr id="3" name="Rectangle 4"/>
        <xdr:cNvSpPr>
          <a:spLocks/>
        </xdr:cNvSpPr>
      </xdr:nvSpPr>
      <xdr:spPr>
        <a:xfrm>
          <a:off x="2314575" y="588645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0" u="none" baseline="0">
              <a:solidFill>
                <a:srgbClr val="333399"/>
              </a:solidFill>
              <a:latin typeface="Arial"/>
              <a:ea typeface="Arial"/>
              <a:cs typeface="Arial"/>
            </a:rPr>
            <a:t>3</a:t>
          </a:r>
        </a:p>
      </xdr:txBody>
    </xdr:sp>
    <xdr:clientData/>
  </xdr:twoCellAnchor>
  <xdr:twoCellAnchor>
    <xdr:from>
      <xdr:col>2</xdr:col>
      <xdr:colOff>2085975</xdr:colOff>
      <xdr:row>21</xdr:row>
      <xdr:rowOff>85725</xdr:rowOff>
    </xdr:from>
    <xdr:to>
      <xdr:col>2</xdr:col>
      <xdr:colOff>2343150</xdr:colOff>
      <xdr:row>21</xdr:row>
      <xdr:rowOff>342900</xdr:rowOff>
    </xdr:to>
    <xdr:sp>
      <xdr:nvSpPr>
        <xdr:cNvPr id="4" name="Rectangle 5"/>
        <xdr:cNvSpPr>
          <a:spLocks/>
        </xdr:cNvSpPr>
      </xdr:nvSpPr>
      <xdr:spPr>
        <a:xfrm>
          <a:off x="2314575" y="6486525"/>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0" u="none" baseline="0">
              <a:solidFill>
                <a:srgbClr val="333399"/>
              </a:solidFill>
              <a:latin typeface="Arial"/>
              <a:ea typeface="Arial"/>
              <a:cs typeface="Arial"/>
            </a:rPr>
            <a:t>4</a:t>
          </a:r>
        </a:p>
      </xdr:txBody>
    </xdr:sp>
    <xdr:clientData/>
  </xdr:twoCellAnchor>
  <xdr:twoCellAnchor>
    <xdr:from>
      <xdr:col>1</xdr:col>
      <xdr:colOff>114300</xdr:colOff>
      <xdr:row>0</xdr:row>
      <xdr:rowOff>104775</xdr:rowOff>
    </xdr:from>
    <xdr:to>
      <xdr:col>2</xdr:col>
      <xdr:colOff>1600200</xdr:colOff>
      <xdr:row>0</xdr:row>
      <xdr:rowOff>657225</xdr:rowOff>
    </xdr:to>
    <xdr:sp macro="[0]!Ned5_Klicka">
      <xdr:nvSpPr>
        <xdr:cNvPr id="5" name="Ned 5"/>
        <xdr:cNvSpPr>
          <a:spLocks/>
        </xdr:cNvSpPr>
      </xdr:nvSpPr>
      <xdr:spPr>
        <a:xfrm rot="5400000">
          <a:off x="200025" y="104775"/>
          <a:ext cx="1628775" cy="552450"/>
        </a:xfrm>
        <a:prstGeom prst="downArrow">
          <a:avLst>
            <a:gd name="adj" fmla="val 3281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Startmeny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förlorad försäljning och bruttovinst tapp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65747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Hur stor är potentialen?</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arbetskostnad relaterat till kvalitetsbrister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Resultatpåverkan</a:t>
          </a:r>
        </a:p>
      </xdr:txBody>
    </xdr:sp>
    <xdr:clientData/>
  </xdr:twoCellAnchor>
  <xdr:twoCellAnchor>
    <xdr:from>
      <xdr:col>1</xdr:col>
      <xdr:colOff>47625</xdr:colOff>
      <xdr:row>0</xdr:row>
      <xdr:rowOff>104775</xdr:rowOff>
    </xdr:from>
    <xdr:to>
      <xdr:col>3</xdr:col>
      <xdr:colOff>857250</xdr:colOff>
      <xdr:row>3</xdr:row>
      <xdr:rowOff>123825</xdr:rowOff>
    </xdr:to>
    <xdr:sp macro="[0]!Ned28_Klicka">
      <xdr:nvSpPr>
        <xdr:cNvPr id="8" name="Ned 28"/>
        <xdr:cNvSpPr>
          <a:spLocks/>
        </xdr:cNvSpPr>
      </xdr:nvSpPr>
      <xdr:spPr>
        <a:xfrm rot="5400000">
          <a:off x="447675" y="104775"/>
          <a:ext cx="1533525" cy="504825"/>
        </a:xfrm>
        <a:prstGeom prst="downArrow">
          <a:avLst>
            <a:gd name="adj" fmla="val 32898"/>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Startmeny</a:t>
          </a:r>
        </a:p>
      </xdr:txBody>
    </xdr:sp>
    <xdr:clientData/>
  </xdr:twoCellAnchor>
  <xdr:twoCellAnchor>
    <xdr:from>
      <xdr:col>4</xdr:col>
      <xdr:colOff>771525</xdr:colOff>
      <xdr:row>1</xdr:row>
      <xdr:rowOff>47625</xdr:rowOff>
    </xdr:from>
    <xdr:to>
      <xdr:col>7</xdr:col>
      <xdr:colOff>9525</xdr:colOff>
      <xdr:row>3</xdr:row>
      <xdr:rowOff>19050</xdr:rowOff>
    </xdr:to>
    <xdr:sp macro="[0]!Rektangelmedrundadehörn29_Klicka">
      <xdr:nvSpPr>
        <xdr:cNvPr id="9" name="Rektangel med rundade hörn 9"/>
        <xdr:cNvSpPr>
          <a:spLocks/>
        </xdr:cNvSpPr>
      </xdr:nvSpPr>
      <xdr:spPr>
        <a:xfrm>
          <a:off x="4124325" y="209550"/>
          <a:ext cx="847725" cy="2952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Manual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förlorad försäljning och bruttovinst tapp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Före åtgärder</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arbetskostnad relaterat till kvalitetsbrister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Resultatpåverkan</a:t>
          </a:r>
        </a:p>
      </xdr:txBody>
    </xdr:sp>
    <xdr:clientData/>
  </xdr:twoCellAnchor>
  <xdr:twoCellAnchor>
    <xdr:from>
      <xdr:col>10</xdr:col>
      <xdr:colOff>333375</xdr:colOff>
      <xdr:row>10</xdr:row>
      <xdr:rowOff>123825</xdr:rowOff>
    </xdr:from>
    <xdr:to>
      <xdr:col>11</xdr:col>
      <xdr:colOff>762000</xdr:colOff>
      <xdr:row>13</xdr:row>
      <xdr:rowOff>47625</xdr:rowOff>
    </xdr:to>
    <xdr:sp>
      <xdr:nvSpPr>
        <xdr:cNvPr id="8" name="AutoShape 35"/>
        <xdr:cNvSpPr>
          <a:spLocks/>
        </xdr:cNvSpPr>
      </xdr:nvSpPr>
      <xdr:spPr>
        <a:xfrm>
          <a:off x="6515100"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förlorad försäljning och bruttovinst tapp </a:t>
          </a:r>
        </a:p>
      </xdr:txBody>
    </xdr:sp>
    <xdr:clientData/>
  </xdr:twoCellAnchor>
  <xdr:twoCellAnchor>
    <xdr:from>
      <xdr:col>10</xdr:col>
      <xdr:colOff>352425</xdr:colOff>
      <xdr:row>6</xdr:row>
      <xdr:rowOff>95250</xdr:rowOff>
    </xdr:from>
    <xdr:to>
      <xdr:col>11</xdr:col>
      <xdr:colOff>781050</xdr:colOff>
      <xdr:row>8</xdr:row>
      <xdr:rowOff>114300</xdr:rowOff>
    </xdr:to>
    <xdr:sp>
      <xdr:nvSpPr>
        <xdr:cNvPr id="9" name="AutoShape 35"/>
        <xdr:cNvSpPr>
          <a:spLocks/>
        </xdr:cNvSpPr>
      </xdr:nvSpPr>
      <xdr:spPr>
        <a:xfrm>
          <a:off x="6534150"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Efter åtgärder</a:t>
          </a:r>
        </a:p>
      </xdr:txBody>
    </xdr:sp>
    <xdr:clientData/>
  </xdr:twoCellAnchor>
  <xdr:twoCellAnchor>
    <xdr:from>
      <xdr:col>9</xdr:col>
      <xdr:colOff>95250</xdr:colOff>
      <xdr:row>9</xdr:row>
      <xdr:rowOff>38100</xdr:rowOff>
    </xdr:from>
    <xdr:to>
      <xdr:col>10</xdr:col>
      <xdr:colOff>57150</xdr:colOff>
      <xdr:row>10</xdr:row>
      <xdr:rowOff>152400</xdr:rowOff>
    </xdr:to>
    <xdr:sp>
      <xdr:nvSpPr>
        <xdr:cNvPr id="10" name="Text Box 11"/>
        <xdr:cNvSpPr txBox="1">
          <a:spLocks noChangeArrowheads="1"/>
        </xdr:cNvSpPr>
      </xdr:nvSpPr>
      <xdr:spPr>
        <a:xfrm>
          <a:off x="5867400"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1</a:t>
          </a:r>
        </a:p>
      </xdr:txBody>
    </xdr:sp>
    <xdr:clientData/>
  </xdr:twoCellAnchor>
  <xdr:twoCellAnchor>
    <xdr:from>
      <xdr:col>9</xdr:col>
      <xdr:colOff>85725</xdr:colOff>
      <xdr:row>24</xdr:row>
      <xdr:rowOff>28575</xdr:rowOff>
    </xdr:from>
    <xdr:to>
      <xdr:col>10</xdr:col>
      <xdr:colOff>47625</xdr:colOff>
      <xdr:row>25</xdr:row>
      <xdr:rowOff>142875</xdr:rowOff>
    </xdr:to>
    <xdr:sp>
      <xdr:nvSpPr>
        <xdr:cNvPr id="11" name="Text Box 12"/>
        <xdr:cNvSpPr txBox="1">
          <a:spLocks noChangeArrowheads="1"/>
        </xdr:cNvSpPr>
      </xdr:nvSpPr>
      <xdr:spPr>
        <a:xfrm>
          <a:off x="5857875"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2</a:t>
          </a:r>
        </a:p>
      </xdr:txBody>
    </xdr:sp>
    <xdr:clientData/>
  </xdr:twoCellAnchor>
  <xdr:twoCellAnchor>
    <xdr:from>
      <xdr:col>9</xdr:col>
      <xdr:colOff>85725</xdr:colOff>
      <xdr:row>41</xdr:row>
      <xdr:rowOff>47625</xdr:rowOff>
    </xdr:from>
    <xdr:to>
      <xdr:col>10</xdr:col>
      <xdr:colOff>47625</xdr:colOff>
      <xdr:row>43</xdr:row>
      <xdr:rowOff>9525</xdr:rowOff>
    </xdr:to>
    <xdr:sp>
      <xdr:nvSpPr>
        <xdr:cNvPr id="12" name="Text Box 13"/>
        <xdr:cNvSpPr txBox="1">
          <a:spLocks noChangeArrowheads="1"/>
        </xdr:cNvSpPr>
      </xdr:nvSpPr>
      <xdr:spPr>
        <a:xfrm>
          <a:off x="5857875"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3</a:t>
          </a:r>
        </a:p>
      </xdr:txBody>
    </xdr:sp>
    <xdr:clientData/>
  </xdr:twoCellAnchor>
  <xdr:twoCellAnchor>
    <xdr:from>
      <xdr:col>10</xdr:col>
      <xdr:colOff>266700</xdr:colOff>
      <xdr:row>25</xdr:row>
      <xdr:rowOff>133350</xdr:rowOff>
    </xdr:from>
    <xdr:to>
      <xdr:col>11</xdr:col>
      <xdr:colOff>695325</xdr:colOff>
      <xdr:row>28</xdr:row>
      <xdr:rowOff>57150</xdr:rowOff>
    </xdr:to>
    <xdr:sp>
      <xdr:nvSpPr>
        <xdr:cNvPr id="13" name="AutoShape 35"/>
        <xdr:cNvSpPr>
          <a:spLocks/>
        </xdr:cNvSpPr>
      </xdr:nvSpPr>
      <xdr:spPr>
        <a:xfrm>
          <a:off x="6448425"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Beräkna arbetskostnad relaterat till kvalitetsbrister </a:t>
          </a:r>
        </a:p>
      </xdr:txBody>
    </xdr:sp>
    <xdr:clientData/>
  </xdr:twoCellAnchor>
  <xdr:twoCellAnchor>
    <xdr:from>
      <xdr:col>10</xdr:col>
      <xdr:colOff>285750</xdr:colOff>
      <xdr:row>42</xdr:row>
      <xdr:rowOff>133350</xdr:rowOff>
    </xdr:from>
    <xdr:to>
      <xdr:col>11</xdr:col>
      <xdr:colOff>714375</xdr:colOff>
      <xdr:row>45</xdr:row>
      <xdr:rowOff>66675</xdr:rowOff>
    </xdr:to>
    <xdr:sp>
      <xdr:nvSpPr>
        <xdr:cNvPr id="14" name="AutoShape 35"/>
        <xdr:cNvSpPr>
          <a:spLocks/>
        </xdr:cNvSpPr>
      </xdr:nvSpPr>
      <xdr:spPr>
        <a:xfrm>
          <a:off x="6467475"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Resultatpåverkan</a:t>
          </a:r>
        </a:p>
      </xdr:txBody>
    </xdr:sp>
    <xdr:clientData/>
  </xdr:twoCellAnchor>
  <xdr:twoCellAnchor>
    <xdr:from>
      <xdr:col>3</xdr:col>
      <xdr:colOff>352425</xdr:colOff>
      <xdr:row>55</xdr:row>
      <xdr:rowOff>95250</xdr:rowOff>
    </xdr:from>
    <xdr:to>
      <xdr:col>12</xdr:col>
      <xdr:colOff>85725</xdr:colOff>
      <xdr:row>57</xdr:row>
      <xdr:rowOff>114300</xdr:rowOff>
    </xdr:to>
    <xdr:sp>
      <xdr:nvSpPr>
        <xdr:cNvPr id="15" name="AutoShape 35"/>
        <xdr:cNvSpPr>
          <a:spLocks/>
        </xdr:cNvSpPr>
      </xdr:nvSpPr>
      <xdr:spPr>
        <a:xfrm>
          <a:off x="1476375" y="8972550"/>
          <a:ext cx="8001000" cy="342900"/>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Beräknad resultateffekt vid minskad slut i hyllan </a:t>
          </a:r>
        </a:p>
      </xdr:txBody>
    </xdr:sp>
    <xdr:clientData/>
  </xdr:twoCellAnchor>
  <xdr:twoCellAnchor>
    <xdr:from>
      <xdr:col>2</xdr:col>
      <xdr:colOff>95250</xdr:colOff>
      <xdr:row>58</xdr:row>
      <xdr:rowOff>38100</xdr:rowOff>
    </xdr:from>
    <xdr:to>
      <xdr:col>3</xdr:col>
      <xdr:colOff>57150</xdr:colOff>
      <xdr:row>59</xdr:row>
      <xdr:rowOff>152400</xdr:rowOff>
    </xdr:to>
    <xdr:sp>
      <xdr:nvSpPr>
        <xdr:cNvPr id="16" name="Text Box 18"/>
        <xdr:cNvSpPr txBox="1">
          <a:spLocks noChangeArrowheads="1"/>
        </xdr:cNvSpPr>
      </xdr:nvSpPr>
      <xdr:spPr>
        <a:xfrm>
          <a:off x="809625" y="94011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0" u="none" baseline="0">
              <a:solidFill>
                <a:srgbClr val="3366FF"/>
              </a:solidFill>
              <a:latin typeface="Arial"/>
              <a:ea typeface="Arial"/>
              <a:cs typeface="Arial"/>
            </a:rPr>
            <a:t>1</a:t>
          </a:r>
        </a:p>
      </xdr:txBody>
    </xdr:sp>
    <xdr:clientData/>
  </xdr:twoCellAnchor>
  <xdr:twoCellAnchor>
    <xdr:from>
      <xdr:col>1</xdr:col>
      <xdr:colOff>95250</xdr:colOff>
      <xdr:row>5</xdr:row>
      <xdr:rowOff>85725</xdr:rowOff>
    </xdr:from>
    <xdr:to>
      <xdr:col>2</xdr:col>
      <xdr:colOff>276225</xdr:colOff>
      <xdr:row>8</xdr:row>
      <xdr:rowOff>9525</xdr:rowOff>
    </xdr:to>
    <xdr:sp>
      <xdr:nvSpPr>
        <xdr:cNvPr id="17" name="Text Box 19"/>
        <xdr:cNvSpPr txBox="1">
          <a:spLocks noChangeArrowheads="1"/>
        </xdr:cNvSpPr>
      </xdr:nvSpPr>
      <xdr:spPr>
        <a:xfrm>
          <a:off x="4953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0" u="none" baseline="0">
              <a:solidFill>
                <a:srgbClr val="3366FF"/>
              </a:solidFill>
              <a:latin typeface="Arial"/>
              <a:ea typeface="Arial"/>
              <a:cs typeface="Arial"/>
            </a:rPr>
            <a:t>A</a:t>
          </a:r>
        </a:p>
      </xdr:txBody>
    </xdr:sp>
    <xdr:clientData/>
  </xdr:twoCellAnchor>
  <xdr:twoCellAnchor>
    <xdr:from>
      <xdr:col>8</xdr:col>
      <xdr:colOff>104775</xdr:colOff>
      <xdr:row>5</xdr:row>
      <xdr:rowOff>85725</xdr:rowOff>
    </xdr:from>
    <xdr:to>
      <xdr:col>9</xdr:col>
      <xdr:colOff>285750</xdr:colOff>
      <xdr:row>8</xdr:row>
      <xdr:rowOff>9525</xdr:rowOff>
    </xdr:to>
    <xdr:sp>
      <xdr:nvSpPr>
        <xdr:cNvPr id="18" name="Text Box 20"/>
        <xdr:cNvSpPr txBox="1">
          <a:spLocks noChangeArrowheads="1"/>
        </xdr:cNvSpPr>
      </xdr:nvSpPr>
      <xdr:spPr>
        <a:xfrm>
          <a:off x="55626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0" u="none" baseline="0">
              <a:solidFill>
                <a:srgbClr val="3366FF"/>
              </a:solidFill>
              <a:latin typeface="Arial"/>
              <a:ea typeface="Arial"/>
              <a:cs typeface="Arial"/>
            </a:rPr>
            <a:t>B</a:t>
          </a:r>
        </a:p>
      </xdr:txBody>
    </xdr:sp>
    <xdr:clientData/>
  </xdr:twoCellAnchor>
  <xdr:twoCellAnchor>
    <xdr:from>
      <xdr:col>1</xdr:col>
      <xdr:colOff>85725</xdr:colOff>
      <xdr:row>54</xdr:row>
      <xdr:rowOff>95250</xdr:rowOff>
    </xdr:from>
    <xdr:to>
      <xdr:col>2</xdr:col>
      <xdr:colOff>266700</xdr:colOff>
      <xdr:row>57</xdr:row>
      <xdr:rowOff>9525</xdr:rowOff>
    </xdr:to>
    <xdr:sp>
      <xdr:nvSpPr>
        <xdr:cNvPr id="19" name="Text Box 21"/>
        <xdr:cNvSpPr txBox="1">
          <a:spLocks noChangeArrowheads="1"/>
        </xdr:cNvSpPr>
      </xdr:nvSpPr>
      <xdr:spPr>
        <a:xfrm>
          <a:off x="485775" y="8810625"/>
          <a:ext cx="495300" cy="400050"/>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0" u="none" baseline="0">
              <a:solidFill>
                <a:srgbClr val="3366FF"/>
              </a:solidFill>
              <a:latin typeface="Arial"/>
              <a:ea typeface="Arial"/>
              <a:cs typeface="Arial"/>
            </a:rPr>
            <a:t>C</a:t>
          </a:r>
        </a:p>
      </xdr:txBody>
    </xdr:sp>
    <xdr:clientData/>
  </xdr:twoCellAnchor>
  <xdr:twoCellAnchor>
    <xdr:from>
      <xdr:col>5</xdr:col>
      <xdr:colOff>228600</xdr:colOff>
      <xdr:row>59</xdr:row>
      <xdr:rowOff>123825</xdr:rowOff>
    </xdr:from>
    <xdr:to>
      <xdr:col>12</xdr:col>
      <xdr:colOff>190500</xdr:colOff>
      <xdr:row>74</xdr:row>
      <xdr:rowOff>28575</xdr:rowOff>
    </xdr:to>
    <xdr:graphicFrame>
      <xdr:nvGraphicFramePr>
        <xdr:cNvPr id="20" name="Chart 22"/>
        <xdr:cNvGraphicFramePr/>
      </xdr:nvGraphicFramePr>
      <xdr:xfrm>
        <a:off x="4562475" y="9648825"/>
        <a:ext cx="5019675" cy="2333625"/>
      </xdr:xfrm>
      <a:graphic>
        <a:graphicData uri="http://schemas.openxmlformats.org/drawingml/2006/chart">
          <c:chart xmlns:c="http://schemas.openxmlformats.org/drawingml/2006/chart" r:id="rId1"/>
        </a:graphicData>
      </a:graphic>
    </xdr:graphicFrame>
    <xdr:clientData/>
  </xdr:twoCellAnchor>
  <xdr:twoCellAnchor>
    <xdr:from>
      <xdr:col>3</xdr:col>
      <xdr:colOff>466725</xdr:colOff>
      <xdr:row>0</xdr:row>
      <xdr:rowOff>104775</xdr:rowOff>
    </xdr:from>
    <xdr:to>
      <xdr:col>4</xdr:col>
      <xdr:colOff>114300</xdr:colOff>
      <xdr:row>3</xdr:row>
      <xdr:rowOff>123825</xdr:rowOff>
    </xdr:to>
    <xdr:sp macro="[0]!Ned28_Klicka">
      <xdr:nvSpPr>
        <xdr:cNvPr id="21" name="Ned 28"/>
        <xdr:cNvSpPr>
          <a:spLocks/>
        </xdr:cNvSpPr>
      </xdr:nvSpPr>
      <xdr:spPr>
        <a:xfrm rot="5400000">
          <a:off x="1590675" y="104775"/>
          <a:ext cx="1971675" cy="504825"/>
        </a:xfrm>
        <a:prstGeom prst="downArrow">
          <a:avLst>
            <a:gd name="adj" fmla="val 33884"/>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Startmeny</a:t>
          </a:r>
        </a:p>
      </xdr:txBody>
    </xdr:sp>
    <xdr:clientData/>
  </xdr:twoCellAnchor>
  <xdr:twoCellAnchor>
    <xdr:from>
      <xdr:col>10</xdr:col>
      <xdr:colOff>1000125</xdr:colOff>
      <xdr:row>1</xdr:row>
      <xdr:rowOff>38100</xdr:rowOff>
    </xdr:from>
    <xdr:to>
      <xdr:col>10</xdr:col>
      <xdr:colOff>1838325</xdr:colOff>
      <xdr:row>3</xdr:row>
      <xdr:rowOff>19050</xdr:rowOff>
    </xdr:to>
    <xdr:sp macro="[0]!Rektangelmedrundadehörn29_Klicka">
      <xdr:nvSpPr>
        <xdr:cNvPr id="22" name="Rektangel med rundade hörn 29"/>
        <xdr:cNvSpPr>
          <a:spLocks/>
        </xdr:cNvSpPr>
      </xdr:nvSpPr>
      <xdr:spPr>
        <a:xfrm>
          <a:off x="7181850" y="200025"/>
          <a:ext cx="838200" cy="3048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Manual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9525</xdr:rowOff>
    </xdr:from>
    <xdr:to>
      <xdr:col>16</xdr:col>
      <xdr:colOff>247650</xdr:colOff>
      <xdr:row>66</xdr:row>
      <xdr:rowOff>152400</xdr:rowOff>
    </xdr:to>
    <xdr:sp>
      <xdr:nvSpPr>
        <xdr:cNvPr id="1" name="Text Box 1"/>
        <xdr:cNvSpPr txBox="1">
          <a:spLocks noChangeArrowheads="1"/>
        </xdr:cNvSpPr>
      </xdr:nvSpPr>
      <xdr:spPr>
        <a:xfrm>
          <a:off x="238125" y="657225"/>
          <a:ext cx="9391650" cy="10182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Generellt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 här simuleringsverktyget är till för dig som vill beräkna resultatpåverkan av slut i hyllan samt visa på den potiential som finns genom att förbättra slut i hyllan situationen. Verktyget består av tre moment; (A) </a:t>
          </a:r>
          <a:r>
            <a:rPr lang="en-US" cap="none" sz="1000" b="1" i="0" u="none" baseline="0">
              <a:solidFill>
                <a:srgbClr val="000000"/>
              </a:solidFill>
              <a:latin typeface="Arial"/>
              <a:ea typeface="Arial"/>
              <a:cs typeface="Arial"/>
            </a:rPr>
            <a:t>före åtgärder </a:t>
          </a:r>
          <a:r>
            <a:rPr lang="en-US" cap="none" sz="1000" b="0" i="0" u="none" baseline="0">
              <a:solidFill>
                <a:srgbClr val="000000"/>
              </a:solidFill>
              <a:latin typeface="Arial"/>
              <a:ea typeface="Arial"/>
              <a:cs typeface="Arial"/>
            </a:rPr>
            <a:t>vilken beräknar resultatpåverkan av butikens befintliga slut i hyllan nivå, (B) </a:t>
          </a:r>
          <a:r>
            <a:rPr lang="en-US" cap="none" sz="1000" b="1" i="0" u="none" baseline="0">
              <a:solidFill>
                <a:srgbClr val="000000"/>
              </a:solidFill>
              <a:latin typeface="Arial"/>
              <a:ea typeface="Arial"/>
              <a:cs typeface="Arial"/>
            </a:rPr>
            <a:t>efter åtgärder </a:t>
          </a:r>
          <a:r>
            <a:rPr lang="en-US" cap="none" sz="1000" b="0" i="0" u="none" baseline="0">
              <a:solidFill>
                <a:srgbClr val="000000"/>
              </a:solidFill>
              <a:latin typeface="Arial"/>
              <a:ea typeface="Arial"/>
              <a:cs typeface="Arial"/>
            </a:rPr>
            <a:t>vilken beräknar resultatpåverkan av en antagen eller faktiskt minskad slut i hyllan nivå och (C) resultateffekten, dvs skillnaden mellan (A) och (B). 
</a:t>
          </a:r>
          <a:r>
            <a:rPr lang="en-US" cap="none" sz="1000" b="0" i="0" u="none" baseline="0">
              <a:solidFill>
                <a:srgbClr val="000000"/>
              </a:solidFill>
              <a:latin typeface="Arial"/>
              <a:ea typeface="Arial"/>
              <a:cs typeface="Arial"/>
            </a:rPr>
            <a:t>Simuleringen kan ske på total butiksnivå, på avdelningsnivå eller på kategorinivå.
</a:t>
          </a:r>
          <a:r>
            <a:rPr lang="en-US" cap="none" sz="1000" b="0" i="0" u="none" baseline="0">
              <a:solidFill>
                <a:srgbClr val="000000"/>
              </a:solidFill>
              <a:latin typeface="Arial"/>
              <a:ea typeface="Arial"/>
              <a:cs typeface="Arial"/>
            </a:rPr>
            <a:t>Nedan följer förklaringar till hur verktyget skall användas och definitioner av olika begrepp.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Hur startar jag? 
</a:t>
          </a:r>
          <a:r>
            <a:rPr lang="en-US" cap="none" sz="1000" b="1"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imuleringen startar med att du skapar dig en uppfattning om situationen idag baserat på butikens prestation räknat på ett helår och detta görs i moment (A) situationen idag. Du behöver ta fram några fakta som skall läggas in som input i verktyget, all input läggs in i gulmarkerade celler.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 - Före åtgärder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Moment A består av tre delar (1) beräkna förlorad försäljning och bruttovinst tapp, (2) beräkna arbetskostnad relaterat till kvalitetsbrister och (3) beräkna resultatpåverkan. Nedan följer en beskrivning av hur du går till väga steg för steg.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(1) beräkna förlorad försäljning och bruttovinst tapp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den här delen av verktyget beräknar du hur stort försäljningsbortfall och bruttovinst tapp butiken har vid en given nivå (uppmätt eller antagen) på slut i hyllan. För att du skall kunna beräkna måste du ge diverse input till verktyget. Du skall mata in tre värden som är unika för din butik såsom (1) försäljning helår till nettovärden, (2) slut i hyllan nivå i procent och (3) verklig eller uppskattad bruttovinst i procent.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Försäljning (netto): här lägger du in butikens helårsförsäljning till nettovärden i kr.  
</a:t>
          </a:r>
          <a:r>
            <a:rPr lang="en-US" cap="none" sz="1000" b="0" i="0" u="none" baseline="0">
              <a:solidFill>
                <a:srgbClr val="000000"/>
              </a:solidFill>
              <a:latin typeface="Arial"/>
              <a:ea typeface="Arial"/>
              <a:cs typeface="Arial"/>
            </a:rPr>
            <a:t>2. Slut i hyllan (i %): här lägger du in butikens slut i hyllan nivå, uppmätt eller antagen. 
</a:t>
          </a:r>
          <a:r>
            <a:rPr lang="en-US" cap="none" sz="1000" b="0" i="0" u="none" baseline="0">
              <a:solidFill>
                <a:srgbClr val="000000"/>
              </a:solidFill>
              <a:latin typeface="Arial"/>
              <a:ea typeface="Arial"/>
              <a:cs typeface="Arial"/>
            </a:rPr>
            <a:t>3. Försäljningsförlust: här lägger du inte in något värde. Enligt undersökningar förlorar butiken 43% i försäljning när en produkt i slut i hyllan. 
</a:t>
          </a:r>
          <a:r>
            <a:rPr lang="en-US" cap="none" sz="1000" b="0" i="0" u="none" baseline="0">
              <a:solidFill>
                <a:srgbClr val="000000"/>
              </a:solidFill>
              <a:latin typeface="Arial"/>
              <a:ea typeface="Arial"/>
              <a:cs typeface="Arial"/>
            </a:rPr>
            <a:t>4. Bruttovinst (i %): här lägger du in butikens bruttovinst på helårsbasis. Använder du verktyget på en avdelning utan denna uppgift måste ni göra en uppskattning.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Verktyget beräknar din butiks </a:t>
          </a:r>
          <a:r>
            <a:rPr lang="en-US" cap="none" sz="1000" b="0" i="1" u="none" baseline="0">
              <a:solidFill>
                <a:srgbClr val="000000"/>
              </a:solidFill>
              <a:latin typeface="Arial"/>
              <a:ea typeface="Arial"/>
              <a:cs typeface="Arial"/>
            </a:rPr>
            <a:t>försäljningsbortfall</a:t>
          </a:r>
          <a:r>
            <a:rPr lang="en-US" cap="none" sz="1000" b="0" i="0" u="none" baseline="0">
              <a:solidFill>
                <a:srgbClr val="000000"/>
              </a:solidFill>
              <a:latin typeface="Arial"/>
              <a:ea typeface="Arial"/>
              <a:cs typeface="Arial"/>
            </a:rPr>
            <a:t> och </a:t>
          </a:r>
          <a:r>
            <a:rPr lang="en-US" cap="none" sz="1000" b="0" i="1" u="none" baseline="0">
              <a:solidFill>
                <a:srgbClr val="000000"/>
              </a:solidFill>
              <a:latin typeface="Arial"/>
              <a:ea typeface="Arial"/>
              <a:cs typeface="Arial"/>
            </a:rPr>
            <a:t>bruttovinst tapp</a:t>
          </a:r>
          <a:r>
            <a:rPr lang="en-US" cap="none" sz="1000" b="0" i="0" u="none" baseline="0">
              <a:solidFill>
                <a:srgbClr val="000000"/>
              </a:solidFill>
              <a:latin typeface="Arial"/>
              <a:ea typeface="Arial"/>
              <a:cs typeface="Arial"/>
            </a:rPr>
            <a:t> vid den nivån på slut i hyllan som du har angivit. Exempelvis: Om en butik har 5% slut i hyllan och säljer för 10 mkr med bruttovinst på 23% blir försäljningsbortfallet 215 tkr och bruttovinsttappet 49,5 tkr.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(2) beräkna arbetskostnad relaterat till kvalitetsbrister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den är delen beräknar du de kostnader butiken har för att analysera och rätta till fel i samband med slut i hyllan. Du skall mata in fyra värden (1) antal artiklar i sortimentet, (2) timlön, (3) antal minuter för att rätta fel och (4) varaktighet.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Antal artiklar i sortimentet: här lägger du in det antal artiklar som butiken har i sortimentet. 
</a:t>
          </a:r>
          <a:r>
            <a:rPr lang="en-US" cap="none" sz="1000" b="0" i="0" u="none" baseline="0">
              <a:solidFill>
                <a:srgbClr val="000000"/>
              </a:solidFill>
              <a:latin typeface="Arial"/>
              <a:ea typeface="Arial"/>
              <a:cs typeface="Arial"/>
            </a:rPr>
            <a:t>2. Timlön (inkl sociala): här anger du genomsnittlig timlön inkl sociala kostnader för butikens personal. 
</a:t>
          </a:r>
          <a:r>
            <a:rPr lang="en-US" cap="none" sz="1000" b="0" i="0" u="none" baseline="0">
              <a:solidFill>
                <a:srgbClr val="000000"/>
              </a:solidFill>
              <a:latin typeface="Arial"/>
              <a:ea typeface="Arial"/>
              <a:cs typeface="Arial"/>
            </a:rPr>
            <a:t>3. Antal minuter för att rätta fel: här anger du hur många minuter det tar per artikel för att rätta till kvalitetsfel i samband med slut i hyllan. Baserat på tidigare studier är riktmärket 3 minuter för en stor butik och 2 minuter för en liten butik.  
</a:t>
          </a:r>
          <a:r>
            <a:rPr lang="en-US" cap="none" sz="1000" b="0" i="0" u="none" baseline="0">
              <a:solidFill>
                <a:srgbClr val="000000"/>
              </a:solidFill>
              <a:latin typeface="Arial"/>
              <a:ea typeface="Arial"/>
              <a:cs typeface="Arial"/>
            </a:rPr>
            <a:t>4. Varaktighet: här lägger du inte in något värde. Värdet är konstant och justerar för att alla fel inte korrigeras varje dag. 
</a:t>
          </a:r>
          <a:r>
            <a:rPr lang="en-US" cap="none" sz="1000" b="0" i="0" u="none" baseline="0">
              <a:solidFill>
                <a:srgbClr val="000000"/>
              </a:solidFill>
              <a:latin typeface="Arial"/>
              <a:ea typeface="Arial"/>
              <a:cs typeface="Arial"/>
            </a:rPr>
            <a:t>5. Kostnad för ett fel: här lägger du inte in något värde. Värdet som framkommer är produkten av punkt 2-4 ovan. 
</a:t>
          </a:r>
          <a:r>
            <a:rPr lang="en-US" cap="none" sz="1000" b="0" i="0" u="none" baseline="0">
              <a:solidFill>
                <a:srgbClr val="000000"/>
              </a:solidFill>
              <a:latin typeface="Arial"/>
              <a:ea typeface="Arial"/>
              <a:cs typeface="Arial"/>
            </a:rPr>
            <a:t>6. Slut i hyllan (%): här lägger du inte in något värde. Verktyget hämtar slut i hyllan nivån du matade in i del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Verktyget beräknar din butiks arbetskostnad per dag och arbetskostnad per år relaterat till att analysera och rätta fel i samband med slut i hyllan. Exempelvis: Om en butik har 5% slut i hyllan, 5000 artiklar i sortimentet, en timlön på 200 kr, och att det tar 2 minuter att rätta ett fel uppgår den årliga arbetskostnaden till 152 tkr.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(3) resultatpåverkan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del 3 skall du inte mata in några värden i verktyget. Här beräknas den totala resultatpåverkan baserat på vad du har matat in i del (1) och del (2). Baserat på exemplena ovan blir den totala resultatpåverkan 49,5 tkr + 152 tkr = 201 tkr per år vid en slut i hyllan nivå på 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 - Efter åtgärder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Moment B är uppbyggt på samma sätt som moment A vilket innebär att du följer instruktionerna för moment A när du arbetar med moment B. En sak är dock viktig att vara medveten om - i moment B skall du beräkna resultatpåverkan för en antagen eller minskad slut i hyllan nivå. Det här innebär att värdet för slut hyllan skall vara lägre i moment B än i moment 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samma sätt som i moment A kommer verktyget kommer nu beräkna din butiks försäljningsbortfall och tillhörande bruttovinstbortfall vid den nivån på slut i hyllan som du har angivit. Exempelvis: Om en butik har 3% slut i hyllan och säljer för 10 mkr med en bruttovinst på 23% blir försäljningsbortfallet 129 tkr och bruttvinsttappet 29,7 tkr.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Vidare beräknas arbetskostnaden per dag och arbetskostnad per år relaterat till att analysera och rätta fel i samband med slut i hyllan. Exempelvis: Om en butik har 3% slut i hyllan, 5000 artiklar i sortimentet, en timlön på 200 kr, och att det tar 2 minuter att rätta ett fel uppgår den årliga arbetskostnaden till 91 tkr.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Baserat på exemplena ovan blir den totala resultatpåverkan 29,7 tkr + 91 tkr = 120 tkr  per år vid en slut i hyllan nivå på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 - Beräknad resultateffekt vid förbättrad slut i hyllan nivå
</a:t>
          </a:r>
          <a:r>
            <a:rPr lang="en-US" cap="none" sz="1000" b="0" i="0" u="none" baseline="0">
              <a:solidFill>
                <a:srgbClr val="000000"/>
              </a:solidFill>
              <a:latin typeface="Arial"/>
              <a:ea typeface="Arial"/>
              <a:cs typeface="Arial"/>
            </a:rPr>
            <a:t>Moment C beräknas med utgångspunkt i värdena inlagda i moment A och moment B. I exemplet ovan har butiken en potential på att förbättra sitt resultat med 201 tkr - 120 tkr = 80 tkr per år genom att reducera slut i hyllan nivån från 5% till 3%. 
</a:t>
          </a:r>
        </a:p>
      </xdr:txBody>
    </xdr:sp>
    <xdr:clientData/>
  </xdr:twoCellAnchor>
  <xdr:twoCellAnchor>
    <xdr:from>
      <xdr:col>1</xdr:col>
      <xdr:colOff>0</xdr:colOff>
      <xdr:row>1</xdr:row>
      <xdr:rowOff>0</xdr:rowOff>
    </xdr:from>
    <xdr:to>
      <xdr:col>3</xdr:col>
      <xdr:colOff>266700</xdr:colOff>
      <xdr:row>3</xdr:row>
      <xdr:rowOff>38100</xdr:rowOff>
    </xdr:to>
    <xdr:sp macro="[0]!Ned6_Klicka">
      <xdr:nvSpPr>
        <xdr:cNvPr id="2" name="Ned 6"/>
        <xdr:cNvSpPr>
          <a:spLocks/>
        </xdr:cNvSpPr>
      </xdr:nvSpPr>
      <xdr:spPr>
        <a:xfrm rot="5400000">
          <a:off x="238125" y="161925"/>
          <a:ext cx="1485900" cy="361950"/>
        </a:xfrm>
        <a:prstGeom prst="downArrow">
          <a:avLst>
            <a:gd name="adj" fmla="val 37819"/>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Tillbaka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47625</xdr:rowOff>
    </xdr:from>
    <xdr:to>
      <xdr:col>2</xdr:col>
      <xdr:colOff>790575</xdr:colOff>
      <xdr:row>3</xdr:row>
      <xdr:rowOff>114300</xdr:rowOff>
    </xdr:to>
    <xdr:sp macro="[0]!Ned2_Klicka">
      <xdr:nvSpPr>
        <xdr:cNvPr id="1" name="Ned 2"/>
        <xdr:cNvSpPr>
          <a:spLocks/>
        </xdr:cNvSpPr>
      </xdr:nvSpPr>
      <xdr:spPr>
        <a:xfrm rot="5400000">
          <a:off x="209550" y="47625"/>
          <a:ext cx="1019175" cy="571500"/>
        </a:xfrm>
        <a:prstGeom prst="downArrow">
          <a:avLst>
            <a:gd name="adj" fmla="val 2299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Startmeny</a:t>
          </a:r>
        </a:p>
      </xdr:txBody>
    </xdr:sp>
    <xdr:clientData/>
  </xdr:twoCellAnchor>
  <xdr:twoCellAnchor>
    <xdr:from>
      <xdr:col>2</xdr:col>
      <xdr:colOff>952500</xdr:colOff>
      <xdr:row>1</xdr:row>
      <xdr:rowOff>57150</xdr:rowOff>
    </xdr:from>
    <xdr:to>
      <xdr:col>3</xdr:col>
      <xdr:colOff>771525</xdr:colOff>
      <xdr:row>2</xdr:row>
      <xdr:rowOff>161925</xdr:rowOff>
    </xdr:to>
    <xdr:sp macro="[0]!Mätningartikelnivå_Rektangelmedrundadehörn1_Klicka">
      <xdr:nvSpPr>
        <xdr:cNvPr id="2" name="Rektangel med rundade hörn 1"/>
        <xdr:cNvSpPr>
          <a:spLocks/>
        </xdr:cNvSpPr>
      </xdr:nvSpPr>
      <xdr:spPr>
        <a:xfrm>
          <a:off x="1390650" y="219075"/>
          <a:ext cx="962025" cy="2667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Manual</a:t>
          </a:r>
        </a:p>
      </xdr:txBody>
    </xdr:sp>
    <xdr:clientData/>
  </xdr:twoCellAnchor>
  <xdr:twoCellAnchor>
    <xdr:from>
      <xdr:col>13</xdr:col>
      <xdr:colOff>57150</xdr:colOff>
      <xdr:row>2</xdr:row>
      <xdr:rowOff>28575</xdr:rowOff>
    </xdr:from>
    <xdr:to>
      <xdr:col>13</xdr:col>
      <xdr:colOff>419100</xdr:colOff>
      <xdr:row>3</xdr:row>
      <xdr:rowOff>66675</xdr:rowOff>
    </xdr:to>
    <xdr:sp macro="[0]!Rektangelmedrundadehörn3_Klicka">
      <xdr:nvSpPr>
        <xdr:cNvPr id="3" name="Rektangel med rundade hörn 3"/>
        <xdr:cNvSpPr>
          <a:spLocks/>
        </xdr:cNvSpPr>
      </xdr:nvSpPr>
      <xdr:spPr>
        <a:xfrm>
          <a:off x="12677775" y="352425"/>
          <a:ext cx="361950" cy="219075"/>
        </a:xfrm>
        <a:prstGeom prst="roundRect">
          <a:avLst/>
        </a:prstGeom>
        <a:solidFill>
          <a:srgbClr val="39639D"/>
        </a:solidFill>
        <a:ln w="25400" cmpd="sng">
          <a:noFill/>
        </a:ln>
      </xdr:spPr>
      <xdr:txBody>
        <a:bodyPr vertOverflow="clip" wrap="square" anchor="ctr"/>
        <a:p>
          <a:pPr algn="ctr">
            <a:defRPr/>
          </a:pPr>
          <a:r>
            <a:rPr lang="en-US" cap="none" sz="1200" b="1" i="0" u="none" baseline="0">
              <a:solidFill>
                <a:srgbClr val="FFFFFF"/>
              </a:solidFill>
            </a:rPr>
            <a:t>v1</a:t>
          </a:r>
        </a:p>
      </xdr:txBody>
    </xdr:sp>
    <xdr:clientData/>
  </xdr:twoCellAnchor>
  <xdr:twoCellAnchor>
    <xdr:from>
      <xdr:col>13</xdr:col>
      <xdr:colOff>485775</xdr:colOff>
      <xdr:row>2</xdr:row>
      <xdr:rowOff>19050</xdr:rowOff>
    </xdr:from>
    <xdr:to>
      <xdr:col>14</xdr:col>
      <xdr:colOff>38100</xdr:colOff>
      <xdr:row>3</xdr:row>
      <xdr:rowOff>66675</xdr:rowOff>
    </xdr:to>
    <xdr:sp macro="[0]!Rektangelmedrundadehörn6_Klicka">
      <xdr:nvSpPr>
        <xdr:cNvPr id="4" name="Rektangel med rundade hörn 6"/>
        <xdr:cNvSpPr>
          <a:spLocks/>
        </xdr:cNvSpPr>
      </xdr:nvSpPr>
      <xdr:spPr>
        <a:xfrm>
          <a:off x="13106400" y="342900"/>
          <a:ext cx="371475" cy="228600"/>
        </a:xfrm>
        <a:prstGeom prst="roundRect">
          <a:avLst/>
        </a:prstGeom>
        <a:solidFill>
          <a:srgbClr val="39639D"/>
        </a:solidFill>
        <a:ln w="25400" cmpd="sng">
          <a:noFill/>
        </a:ln>
      </xdr:spPr>
      <xdr:txBody>
        <a:bodyPr vertOverflow="clip" wrap="square" anchor="ctr"/>
        <a:p>
          <a:pPr algn="ctr">
            <a:defRPr/>
          </a:pPr>
          <a:r>
            <a:rPr lang="en-US" cap="none" sz="1200" b="1" i="0" u="none" baseline="0">
              <a:solidFill>
                <a:srgbClr val="FFFFFF"/>
              </a:solidFill>
            </a:rPr>
            <a:t>v2</a:t>
          </a:r>
        </a:p>
      </xdr:txBody>
    </xdr:sp>
    <xdr:clientData/>
  </xdr:twoCellAnchor>
  <xdr:twoCellAnchor>
    <xdr:from>
      <xdr:col>13</xdr:col>
      <xdr:colOff>57150</xdr:colOff>
      <xdr:row>3</xdr:row>
      <xdr:rowOff>123825</xdr:rowOff>
    </xdr:from>
    <xdr:to>
      <xdr:col>13</xdr:col>
      <xdr:colOff>428625</xdr:colOff>
      <xdr:row>5</xdr:row>
      <xdr:rowOff>0</xdr:rowOff>
    </xdr:to>
    <xdr:sp macro="[0]!Rektangelmedrundadehörn7_Klicka">
      <xdr:nvSpPr>
        <xdr:cNvPr id="5" name="Rektangel med rundade hörn 7"/>
        <xdr:cNvSpPr>
          <a:spLocks/>
        </xdr:cNvSpPr>
      </xdr:nvSpPr>
      <xdr:spPr>
        <a:xfrm>
          <a:off x="12677775" y="628650"/>
          <a:ext cx="371475" cy="209550"/>
        </a:xfrm>
        <a:prstGeom prst="roundRect">
          <a:avLst/>
        </a:prstGeom>
        <a:solidFill>
          <a:srgbClr val="39639D"/>
        </a:solidFill>
        <a:ln w="25400" cmpd="sng">
          <a:noFill/>
        </a:ln>
      </xdr:spPr>
      <xdr:txBody>
        <a:bodyPr vertOverflow="clip" wrap="square" anchor="ctr"/>
        <a:p>
          <a:pPr algn="ctr">
            <a:defRPr/>
          </a:pPr>
          <a:r>
            <a:rPr lang="en-US" cap="none" sz="1200" b="1" i="0" u="none" baseline="0">
              <a:solidFill>
                <a:srgbClr val="FFFFFF"/>
              </a:solidFill>
            </a:rPr>
            <a:t>v3</a:t>
          </a:r>
        </a:p>
      </xdr:txBody>
    </xdr:sp>
    <xdr:clientData/>
  </xdr:twoCellAnchor>
  <xdr:twoCellAnchor>
    <xdr:from>
      <xdr:col>13</xdr:col>
      <xdr:colOff>485775</xdr:colOff>
      <xdr:row>3</xdr:row>
      <xdr:rowOff>123825</xdr:rowOff>
    </xdr:from>
    <xdr:to>
      <xdr:col>14</xdr:col>
      <xdr:colOff>38100</xdr:colOff>
      <xdr:row>4</xdr:row>
      <xdr:rowOff>171450</xdr:rowOff>
    </xdr:to>
    <xdr:sp macro="[0]!Mätningavorsak_Rektangelmedrundadehörn8_Klicka">
      <xdr:nvSpPr>
        <xdr:cNvPr id="6" name="Rektangel med rundade hörn 8"/>
        <xdr:cNvSpPr>
          <a:spLocks/>
        </xdr:cNvSpPr>
      </xdr:nvSpPr>
      <xdr:spPr>
        <a:xfrm>
          <a:off x="13106400" y="628650"/>
          <a:ext cx="371475" cy="209550"/>
        </a:xfrm>
        <a:prstGeom prst="roundRect">
          <a:avLst/>
        </a:prstGeom>
        <a:solidFill>
          <a:srgbClr val="39639D"/>
        </a:solidFill>
        <a:ln w="25400" cmpd="sng">
          <a:noFill/>
        </a:ln>
      </xdr:spPr>
      <xdr:txBody>
        <a:bodyPr vertOverflow="clip" wrap="square" anchor="ctr"/>
        <a:p>
          <a:pPr algn="ctr">
            <a:defRPr/>
          </a:pPr>
          <a:r>
            <a:rPr lang="en-US" cap="none" sz="1200" b="1" i="0" u="none" baseline="0">
              <a:solidFill>
                <a:srgbClr val="FFFFFF"/>
              </a:solidFill>
            </a:rPr>
            <a:t>v4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142875</xdr:rowOff>
    </xdr:from>
    <xdr:to>
      <xdr:col>1</xdr:col>
      <xdr:colOff>1628775</xdr:colOff>
      <xdr:row>3</xdr:row>
      <xdr:rowOff>57150</xdr:rowOff>
    </xdr:to>
    <xdr:sp macro="[0]!Ned1_Klicka">
      <xdr:nvSpPr>
        <xdr:cNvPr id="1" name="Ned 1"/>
        <xdr:cNvSpPr>
          <a:spLocks/>
        </xdr:cNvSpPr>
      </xdr:nvSpPr>
      <xdr:spPr>
        <a:xfrm rot="5400000">
          <a:off x="485775" y="142875"/>
          <a:ext cx="1257300" cy="400050"/>
        </a:xfrm>
        <a:prstGeom prst="downArrow">
          <a:avLst>
            <a:gd name="adj" fmla="val 34092"/>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Tillbaka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xdr:row>
      <xdr:rowOff>66675</xdr:rowOff>
    </xdr:from>
    <xdr:to>
      <xdr:col>11</xdr:col>
      <xdr:colOff>438150</xdr:colOff>
      <xdr:row>28</xdr:row>
      <xdr:rowOff>76200</xdr:rowOff>
    </xdr:to>
    <xdr:sp>
      <xdr:nvSpPr>
        <xdr:cNvPr id="1" name="Rektangel 20"/>
        <xdr:cNvSpPr>
          <a:spLocks/>
        </xdr:cNvSpPr>
      </xdr:nvSpPr>
      <xdr:spPr>
        <a:xfrm>
          <a:off x="685800" y="390525"/>
          <a:ext cx="6638925" cy="4219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8</xdr:col>
      <xdr:colOff>19050</xdr:colOff>
      <xdr:row>4</xdr:row>
      <xdr:rowOff>0</xdr:rowOff>
    </xdr:from>
    <xdr:to>
      <xdr:col>11</xdr:col>
      <xdr:colOff>0</xdr:colOff>
      <xdr:row>6</xdr:row>
      <xdr:rowOff>152400</xdr:rowOff>
    </xdr:to>
    <xdr:sp macro="[0]!Rektangel1_Klicka">
      <xdr:nvSpPr>
        <xdr:cNvPr id="2" name="Rektangel 1"/>
        <xdr:cNvSpPr>
          <a:spLocks/>
        </xdr:cNvSpPr>
      </xdr:nvSpPr>
      <xdr:spPr>
        <a:xfrm>
          <a:off x="5076825" y="64770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Varupåfyllningsrutin</a:t>
          </a:r>
        </a:p>
      </xdr:txBody>
    </xdr:sp>
    <xdr:clientData/>
  </xdr:twoCellAnchor>
  <xdr:twoCellAnchor>
    <xdr:from>
      <xdr:col>8</xdr:col>
      <xdr:colOff>19050</xdr:colOff>
      <xdr:row>9</xdr:row>
      <xdr:rowOff>19050</xdr:rowOff>
    </xdr:from>
    <xdr:to>
      <xdr:col>11</xdr:col>
      <xdr:colOff>0</xdr:colOff>
      <xdr:row>12</xdr:row>
      <xdr:rowOff>9525</xdr:rowOff>
    </xdr:to>
    <xdr:sp macro="[0]!Rektangel2_Klicka">
      <xdr:nvSpPr>
        <xdr:cNvPr id="3" name="Rektangel 2"/>
        <xdr:cNvSpPr>
          <a:spLocks/>
        </xdr:cNvSpPr>
      </xdr:nvSpPr>
      <xdr:spPr>
        <a:xfrm>
          <a:off x="5076825" y="1476375"/>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Planogram</a:t>
          </a:r>
        </a:p>
      </xdr:txBody>
    </xdr:sp>
    <xdr:clientData/>
  </xdr:twoCellAnchor>
  <xdr:twoCellAnchor>
    <xdr:from>
      <xdr:col>8</xdr:col>
      <xdr:colOff>19050</xdr:colOff>
      <xdr:row>14</xdr:row>
      <xdr:rowOff>19050</xdr:rowOff>
    </xdr:from>
    <xdr:to>
      <xdr:col>11</xdr:col>
      <xdr:colOff>0</xdr:colOff>
      <xdr:row>17</xdr:row>
      <xdr:rowOff>9525</xdr:rowOff>
    </xdr:to>
    <xdr:sp macro="[0]!Rektangel3_Klicka">
      <xdr:nvSpPr>
        <xdr:cNvPr id="4" name="Rektangel 3"/>
        <xdr:cNvSpPr>
          <a:spLocks/>
        </xdr:cNvSpPr>
      </xdr:nvSpPr>
      <xdr:spPr>
        <a:xfrm>
          <a:off x="5076825" y="228600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Korrekta lagervärden</a:t>
          </a:r>
        </a:p>
      </xdr:txBody>
    </xdr:sp>
    <xdr:clientData/>
  </xdr:twoCellAnchor>
  <xdr:twoCellAnchor>
    <xdr:from>
      <xdr:col>8</xdr:col>
      <xdr:colOff>19050</xdr:colOff>
      <xdr:row>19</xdr:row>
      <xdr:rowOff>38100</xdr:rowOff>
    </xdr:from>
    <xdr:to>
      <xdr:col>11</xdr:col>
      <xdr:colOff>0</xdr:colOff>
      <xdr:row>22</xdr:row>
      <xdr:rowOff>28575</xdr:rowOff>
    </xdr:to>
    <xdr:sp macro="[0]!Rektangel4_Klicka">
      <xdr:nvSpPr>
        <xdr:cNvPr id="5" name="Rektangel 4"/>
        <xdr:cNvSpPr>
          <a:spLocks/>
        </xdr:cNvSpPr>
      </xdr:nvSpPr>
      <xdr:spPr>
        <a:xfrm>
          <a:off x="5076825" y="3114675"/>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Kampanjstyrning</a:t>
          </a:r>
        </a:p>
      </xdr:txBody>
    </xdr:sp>
    <xdr:clientData/>
  </xdr:twoCellAnchor>
  <xdr:twoCellAnchor>
    <xdr:from>
      <xdr:col>8</xdr:col>
      <xdr:colOff>19050</xdr:colOff>
      <xdr:row>24</xdr:row>
      <xdr:rowOff>19050</xdr:rowOff>
    </xdr:from>
    <xdr:to>
      <xdr:col>11</xdr:col>
      <xdr:colOff>0</xdr:colOff>
      <xdr:row>27</xdr:row>
      <xdr:rowOff>9525</xdr:rowOff>
    </xdr:to>
    <xdr:sp macro="[0]!Rektangel6_Klicka">
      <xdr:nvSpPr>
        <xdr:cNvPr id="6" name="Rektangel 6"/>
        <xdr:cNvSpPr>
          <a:spLocks/>
        </xdr:cNvSpPr>
      </xdr:nvSpPr>
      <xdr:spPr>
        <a:xfrm>
          <a:off x="5076825" y="390525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Ordersystem</a:t>
          </a:r>
        </a:p>
      </xdr:txBody>
    </xdr:sp>
    <xdr:clientData/>
  </xdr:twoCellAnchor>
  <xdr:twoCellAnchor>
    <xdr:from>
      <xdr:col>4</xdr:col>
      <xdr:colOff>352425</xdr:colOff>
      <xdr:row>12</xdr:row>
      <xdr:rowOff>85725</xdr:rowOff>
    </xdr:from>
    <xdr:to>
      <xdr:col>6</xdr:col>
      <xdr:colOff>600075</xdr:colOff>
      <xdr:row>18</xdr:row>
      <xdr:rowOff>66675</xdr:rowOff>
    </xdr:to>
    <xdr:sp macro="[0]!Rektangel7_Klicka">
      <xdr:nvSpPr>
        <xdr:cNvPr id="7" name="Rektangel 7"/>
        <xdr:cNvSpPr>
          <a:spLocks/>
        </xdr:cNvSpPr>
      </xdr:nvSpPr>
      <xdr:spPr>
        <a:xfrm>
          <a:off x="2933700"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Lednings-
</a:t>
          </a:r>
          <a:r>
            <a:rPr lang="en-US" cap="none" sz="1400" b="0" i="0" u="none" baseline="0">
              <a:solidFill>
                <a:srgbClr val="FFFFFF"/>
              </a:solidFill>
            </a:rPr>
            <a:t>fokus</a:t>
          </a:r>
        </a:p>
      </xdr:txBody>
    </xdr:sp>
    <xdr:clientData/>
  </xdr:twoCellAnchor>
  <xdr:twoCellAnchor>
    <xdr:from>
      <xdr:col>1</xdr:col>
      <xdr:colOff>342900</xdr:colOff>
      <xdr:row>12</xdr:row>
      <xdr:rowOff>85725</xdr:rowOff>
    </xdr:from>
    <xdr:to>
      <xdr:col>3</xdr:col>
      <xdr:colOff>590550</xdr:colOff>
      <xdr:row>18</xdr:row>
      <xdr:rowOff>66675</xdr:rowOff>
    </xdr:to>
    <xdr:sp macro="[0]!Rektangel8_Klicka">
      <xdr:nvSpPr>
        <xdr:cNvPr id="8" name="Rektangel 8"/>
        <xdr:cNvSpPr>
          <a:spLocks/>
        </xdr:cNvSpPr>
      </xdr:nvSpPr>
      <xdr:spPr>
        <a:xfrm>
          <a:off x="1095375"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Mätning</a:t>
          </a:r>
        </a:p>
      </xdr:txBody>
    </xdr:sp>
    <xdr:clientData/>
  </xdr:twoCellAnchor>
  <xdr:twoCellAnchor>
    <xdr:from>
      <xdr:col>6</xdr:col>
      <xdr:colOff>552450</xdr:colOff>
      <xdr:row>8</xdr:row>
      <xdr:rowOff>114300</xdr:rowOff>
    </xdr:from>
    <xdr:to>
      <xdr:col>7</xdr:col>
      <xdr:colOff>561975</xdr:colOff>
      <xdr:row>15</xdr:row>
      <xdr:rowOff>104775</xdr:rowOff>
    </xdr:to>
    <xdr:sp>
      <xdr:nvSpPr>
        <xdr:cNvPr id="9" name="Rak 12"/>
        <xdr:cNvSpPr>
          <a:spLocks/>
        </xdr:cNvSpPr>
      </xdr:nvSpPr>
      <xdr:spPr>
        <a:xfrm rot="16200000" flipH="1">
          <a:off x="4352925" y="1409700"/>
          <a:ext cx="619125" cy="1123950"/>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571500</xdr:colOff>
      <xdr:row>15</xdr:row>
      <xdr:rowOff>76200</xdr:rowOff>
    </xdr:from>
    <xdr:to>
      <xdr:col>7</xdr:col>
      <xdr:colOff>552450</xdr:colOff>
      <xdr:row>21</xdr:row>
      <xdr:rowOff>85725</xdr:rowOff>
    </xdr:to>
    <xdr:sp>
      <xdr:nvSpPr>
        <xdr:cNvPr id="10" name="Rak 14"/>
        <xdr:cNvSpPr>
          <a:spLocks/>
        </xdr:cNvSpPr>
      </xdr:nvSpPr>
      <xdr:spPr>
        <a:xfrm rot="5400000" flipH="1" flipV="1">
          <a:off x="4371975" y="2505075"/>
          <a:ext cx="590550" cy="981075"/>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4</xdr:row>
      <xdr:rowOff>38100</xdr:rowOff>
    </xdr:from>
    <xdr:to>
      <xdr:col>6</xdr:col>
      <xdr:colOff>0</xdr:colOff>
      <xdr:row>8</xdr:row>
      <xdr:rowOff>123825</xdr:rowOff>
    </xdr:to>
    <xdr:sp>
      <xdr:nvSpPr>
        <xdr:cNvPr id="11" name="Rektangel 21"/>
        <xdr:cNvSpPr>
          <a:spLocks/>
        </xdr:cNvSpPr>
      </xdr:nvSpPr>
      <xdr:spPr>
        <a:xfrm>
          <a:off x="1485900" y="685800"/>
          <a:ext cx="2314575" cy="733425"/>
        </a:xfrm>
        <a:prstGeom prst="rect">
          <a:avLst/>
        </a:prstGeom>
        <a:noFill/>
        <a:ln w="25400" cmpd="sng">
          <a:noFill/>
        </a:ln>
      </xdr:spPr>
      <xdr:txBody>
        <a:bodyPr vertOverflow="clip" wrap="square" anchor="ctr"/>
        <a:p>
          <a:pPr algn="ctr">
            <a:defRPr/>
          </a:pPr>
          <a:r>
            <a:rPr lang="en-US" cap="none" sz="4400" b="1" i="0" u="none" baseline="0">
              <a:solidFill>
                <a:srgbClr val="333399"/>
              </a:solidFill>
            </a:rPr>
            <a:t>Åtgärder</a:t>
          </a:r>
        </a:p>
      </xdr:txBody>
    </xdr:sp>
    <xdr:clientData/>
  </xdr:twoCellAnchor>
  <xdr:twoCellAnchor>
    <xdr:from>
      <xdr:col>1</xdr:col>
      <xdr:colOff>333375</xdr:colOff>
      <xdr:row>23</xdr:row>
      <xdr:rowOff>47625</xdr:rowOff>
    </xdr:from>
    <xdr:to>
      <xdr:col>5</xdr:col>
      <xdr:colOff>361950</xdr:colOff>
      <xdr:row>26</xdr:row>
      <xdr:rowOff>95250</xdr:rowOff>
    </xdr:to>
    <xdr:sp macro="[0]!Rektangel13_Klicka">
      <xdr:nvSpPr>
        <xdr:cNvPr id="12" name="Rektangel 13"/>
        <xdr:cNvSpPr>
          <a:spLocks/>
        </xdr:cNvSpPr>
      </xdr:nvSpPr>
      <xdr:spPr>
        <a:xfrm>
          <a:off x="1085850" y="3771900"/>
          <a:ext cx="2466975" cy="5334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Kontinuitet är avgörande!</a:t>
          </a:r>
        </a:p>
      </xdr:txBody>
    </xdr:sp>
    <xdr:clientData/>
  </xdr:twoCellAnchor>
  <xdr:twoCellAnchor>
    <xdr:from>
      <xdr:col>0</xdr:col>
      <xdr:colOff>704850</xdr:colOff>
      <xdr:row>2</xdr:row>
      <xdr:rowOff>85725</xdr:rowOff>
    </xdr:from>
    <xdr:to>
      <xdr:col>2</xdr:col>
      <xdr:colOff>361950</xdr:colOff>
      <xdr:row>5</xdr:row>
      <xdr:rowOff>38100</xdr:rowOff>
    </xdr:to>
    <xdr:sp macro="[0]!Vänster17_Klicka">
      <xdr:nvSpPr>
        <xdr:cNvPr id="13" name="Vänster 17"/>
        <xdr:cNvSpPr>
          <a:spLocks/>
        </xdr:cNvSpPr>
      </xdr:nvSpPr>
      <xdr:spPr>
        <a:xfrm>
          <a:off x="704850" y="4095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Startmeny</a:t>
          </a:r>
        </a:p>
      </xdr:txBody>
    </xdr:sp>
    <xdr:clientData/>
  </xdr:twoCellAnchor>
</xdr:wsDr>
</file>

<file path=xl/theme/theme1.xml><?xml version="1.0" encoding="utf-8"?>
<a:theme xmlns:a="http://schemas.openxmlformats.org/drawingml/2006/main" name="Office Theme">
  <a:themeElements>
    <a:clrScheme name="Galleri">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A1"/>
  <sheetViews>
    <sheetView showGridLines="0" tabSelected="1" workbookViewId="0" topLeftCell="A1">
      <selection activeCell="O46" sqref="O4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Blad10"/>
  <dimension ref="A1:A1"/>
  <sheetViews>
    <sheetView showGridLines="0" zoomScalePageLayoutView="0" workbookViewId="0" topLeftCell="A1">
      <selection activeCell="O46" sqref="O4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Blad11"/>
  <dimension ref="A1:A1"/>
  <sheetViews>
    <sheetView showGridLines="0" zoomScalePageLayoutView="0" workbookViewId="0" topLeftCell="A1">
      <selection activeCell="O46" sqref="O4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Blad12"/>
  <dimension ref="A1:A1"/>
  <sheetViews>
    <sheetView showGridLines="0" zoomScalePageLayoutView="0" workbookViewId="0" topLeftCell="A1">
      <selection activeCell="D36" sqref="D3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3"/>
  <dimension ref="A1:A1"/>
  <sheetViews>
    <sheetView showGridLines="0" zoomScalePageLayoutView="0" workbookViewId="0" topLeftCell="A1">
      <selection activeCell="D36" sqref="D3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Blad14"/>
  <dimension ref="A1:A1"/>
  <sheetViews>
    <sheetView showGridLines="0" zoomScalePageLayoutView="0" workbookViewId="0" topLeftCell="A1">
      <selection activeCell="G42" sqref="G42"/>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Blad15"/>
  <dimension ref="A1:A1"/>
  <sheetViews>
    <sheetView showGridLines="0" zoomScalePageLayoutView="0" workbookViewId="0" topLeftCell="A1">
      <selection activeCell="P20" sqref="P20"/>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Blad16"/>
  <dimension ref="A1:A1"/>
  <sheetViews>
    <sheetView showGridLines="0" zoomScalePageLayoutView="0" workbookViewId="0" topLeftCell="A1">
      <selection activeCell="P20" sqref="P20"/>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Blad17"/>
  <dimension ref="O8:O8"/>
  <sheetViews>
    <sheetView showGridLines="0" zoomScalePageLayoutView="0" workbookViewId="0" topLeftCell="A1">
      <selection activeCell="P20" sqref="P20"/>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row r="8" ht="12.75">
      <c r="O8" s="61"/>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Blad4">
    <pageSetUpPr fitToPage="1"/>
  </sheetPr>
  <dimension ref="C3:L19"/>
  <sheetViews>
    <sheetView zoomScale="60" zoomScaleNormal="60" zoomScalePageLayoutView="0" workbookViewId="0" topLeftCell="A1">
      <selection activeCell="O46" sqref="O46"/>
    </sheetView>
  </sheetViews>
  <sheetFormatPr defaultColWidth="9.140625" defaultRowHeight="12.75"/>
  <cols>
    <col min="1" max="1" width="9.140625" style="34" customWidth="1"/>
    <col min="2" max="2" width="6.57421875" style="34" customWidth="1"/>
    <col min="3" max="16384" width="9.140625" style="34" customWidth="1"/>
  </cols>
  <sheetData>
    <row r="1" ht="15" customHeight="1"/>
    <row r="2" ht="15" customHeight="1"/>
    <row r="3" spans="3:8" ht="50.25">
      <c r="C3" s="35"/>
      <c r="H3" s="36"/>
    </row>
    <row r="4" ht="15" customHeight="1"/>
    <row r="5" ht="18">
      <c r="D5" s="37"/>
    </row>
    <row r="6" ht="18">
      <c r="D6" s="37"/>
    </row>
    <row r="7" ht="15" customHeight="1"/>
    <row r="8" ht="15" customHeight="1"/>
    <row r="9" spans="10:12" ht="15" customHeight="1">
      <c r="J9" s="38"/>
      <c r="K9" s="38"/>
      <c r="L9" s="38"/>
    </row>
    <row r="10" spans="6:11" ht="15" customHeight="1">
      <c r="F10" s="38"/>
      <c r="G10" s="38"/>
      <c r="H10" s="38"/>
      <c r="I10" s="38"/>
      <c r="J10" s="39"/>
      <c r="K10" s="39"/>
    </row>
    <row r="11" spans="7:11" ht="15" customHeight="1">
      <c r="G11" s="39"/>
      <c r="H11" s="38"/>
      <c r="I11" s="38"/>
      <c r="J11" s="39"/>
      <c r="K11" s="39"/>
    </row>
    <row r="12" ht="15" customHeight="1"/>
    <row r="13" spans="6:11" ht="15" customHeight="1">
      <c r="F13" s="38"/>
      <c r="G13" s="38"/>
      <c r="H13" s="38"/>
      <c r="I13" s="38"/>
      <c r="J13" s="39"/>
      <c r="K13" s="39"/>
    </row>
    <row r="14" spans="7:11" ht="15" customHeight="1">
      <c r="G14" s="39"/>
      <c r="H14" s="38"/>
      <c r="I14" s="38"/>
      <c r="J14" s="39"/>
      <c r="K14" s="39"/>
    </row>
    <row r="15" spans="6:11" ht="15" customHeight="1">
      <c r="F15" s="39"/>
      <c r="G15" s="39"/>
      <c r="H15" s="39"/>
      <c r="I15" s="39"/>
      <c r="J15" s="39"/>
      <c r="K15" s="39"/>
    </row>
    <row r="16" ht="15" customHeight="1"/>
    <row r="17" spans="6:7" ht="15" customHeight="1">
      <c r="F17" s="38"/>
      <c r="G17" s="38"/>
    </row>
    <row r="18" ht="15" customHeight="1"/>
    <row r="19" spans="6:7" ht="15" customHeight="1">
      <c r="F19" s="38"/>
      <c r="G19" s="38"/>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codeName="Blad6">
    <tabColor rgb="FFFFFF00"/>
  </sheetPr>
  <dimension ref="B1:T23"/>
  <sheetViews>
    <sheetView showGridLines="0" zoomScale="70" zoomScaleNormal="70" workbookViewId="0" topLeftCell="A1">
      <selection activeCell="G11" sqref="G11"/>
    </sheetView>
  </sheetViews>
  <sheetFormatPr defaultColWidth="9.140625" defaultRowHeight="12.75"/>
  <cols>
    <col min="1" max="1" width="1.28515625" style="0" customWidth="1"/>
    <col min="2" max="2" width="2.140625" style="0" customWidth="1"/>
    <col min="3" max="3" width="37.8515625" style="0" customWidth="1"/>
    <col min="4" max="19" width="7.28125" style="0" customWidth="1"/>
    <col min="20" max="20" width="1.57421875" style="0" customWidth="1"/>
    <col min="21" max="21" width="2.8515625" style="0" customWidth="1"/>
    <col min="22" max="22" width="2.7109375" style="0" customWidth="1"/>
    <col min="23" max="23" width="7.57421875" style="0" customWidth="1"/>
  </cols>
  <sheetData>
    <row r="1" spans="3:19" ht="55.5" customHeight="1">
      <c r="C1" s="185" t="s">
        <v>19</v>
      </c>
      <c r="D1" s="185"/>
      <c r="E1" s="185"/>
      <c r="F1" s="185"/>
      <c r="G1" s="185"/>
      <c r="H1" s="185"/>
      <c r="I1" s="185"/>
      <c r="J1" s="185"/>
      <c r="K1" s="185"/>
      <c r="L1" s="185"/>
      <c r="M1" s="185"/>
      <c r="N1" s="185"/>
      <c r="O1" s="185"/>
      <c r="P1" s="185"/>
      <c r="Q1" s="185"/>
      <c r="R1" s="185"/>
      <c r="S1" s="12"/>
    </row>
    <row r="2" ht="5.25" customHeight="1"/>
    <row r="3" spans="2:20" ht="5.25" customHeight="1">
      <c r="B3" s="40"/>
      <c r="C3" s="41"/>
      <c r="D3" s="41"/>
      <c r="E3" s="41"/>
      <c r="F3" s="41"/>
      <c r="G3" s="41"/>
      <c r="H3" s="41"/>
      <c r="I3" s="41"/>
      <c r="J3" s="41"/>
      <c r="K3" s="41"/>
      <c r="L3" s="41"/>
      <c r="M3" s="41"/>
      <c r="N3" s="41"/>
      <c r="O3" s="41"/>
      <c r="P3" s="41"/>
      <c r="Q3" s="41"/>
      <c r="R3" s="41"/>
      <c r="S3" s="41"/>
      <c r="T3" s="42"/>
    </row>
    <row r="4" spans="2:20" ht="15" customHeight="1">
      <c r="B4" s="43"/>
      <c r="C4" s="3"/>
      <c r="D4" s="120"/>
      <c r="E4" s="121"/>
      <c r="F4" s="121"/>
      <c r="G4" s="121"/>
      <c r="H4" s="121"/>
      <c r="I4" s="121"/>
      <c r="J4" s="121"/>
      <c r="K4" s="121"/>
      <c r="S4" s="2"/>
      <c r="T4" s="44"/>
    </row>
    <row r="5" spans="2:20" ht="12.75" customHeight="1">
      <c r="B5" s="43"/>
      <c r="C5" s="80" t="s">
        <v>94</v>
      </c>
      <c r="D5" s="190"/>
      <c r="E5" s="190"/>
      <c r="F5" s="190"/>
      <c r="G5" s="121"/>
      <c r="H5" s="121"/>
      <c r="I5" s="121"/>
      <c r="J5" s="121"/>
      <c r="K5" s="121"/>
      <c r="L5" s="189"/>
      <c r="M5" s="189"/>
      <c r="N5" s="189"/>
      <c r="O5" s="189"/>
      <c r="P5" s="189"/>
      <c r="Q5" s="189"/>
      <c r="R5" s="189"/>
      <c r="S5" s="189"/>
      <c r="T5" s="44"/>
    </row>
    <row r="6" spans="2:20" ht="18" customHeight="1">
      <c r="B6" s="43"/>
      <c r="C6" s="1"/>
      <c r="D6" s="121"/>
      <c r="E6" s="186" t="s">
        <v>63</v>
      </c>
      <c r="F6" s="186"/>
      <c r="G6" s="186"/>
      <c r="H6" s="186"/>
      <c r="I6" s="186"/>
      <c r="J6" s="186"/>
      <c r="K6" s="187"/>
      <c r="L6" s="188" t="s">
        <v>64</v>
      </c>
      <c r="M6" s="188"/>
      <c r="N6" s="188"/>
      <c r="O6" s="188"/>
      <c r="P6" s="188"/>
      <c r="Q6" s="188"/>
      <c r="R6" s="188"/>
      <c r="S6" s="142"/>
      <c r="T6" s="44"/>
    </row>
    <row r="7" spans="2:20" ht="27" customHeight="1">
      <c r="B7" s="43"/>
      <c r="C7" s="7"/>
      <c r="D7" s="122" t="s">
        <v>65</v>
      </c>
      <c r="E7" s="123" t="s">
        <v>51</v>
      </c>
      <c r="F7" s="123" t="s">
        <v>52</v>
      </c>
      <c r="G7" s="123" t="s">
        <v>53</v>
      </c>
      <c r="H7" s="123" t="s">
        <v>54</v>
      </c>
      <c r="I7" s="123" t="s">
        <v>55</v>
      </c>
      <c r="J7" s="123" t="s">
        <v>56</v>
      </c>
      <c r="K7" s="124" t="s">
        <v>57</v>
      </c>
      <c r="L7" s="143" t="s">
        <v>51</v>
      </c>
      <c r="M7" s="143" t="s">
        <v>52</v>
      </c>
      <c r="N7" s="143" t="s">
        <v>53</v>
      </c>
      <c r="O7" s="143" t="s">
        <v>54</v>
      </c>
      <c r="P7" s="143" t="s">
        <v>55</v>
      </c>
      <c r="Q7" s="143" t="s">
        <v>56</v>
      </c>
      <c r="R7" s="144" t="s">
        <v>57</v>
      </c>
      <c r="S7" s="144" t="s">
        <v>66</v>
      </c>
      <c r="T7" s="44"/>
    </row>
    <row r="8" spans="2:20" ht="12.75">
      <c r="B8" s="43"/>
      <c r="C8" s="153" t="s">
        <v>20</v>
      </c>
      <c r="D8" s="155"/>
      <c r="E8" s="156"/>
      <c r="F8" s="156"/>
      <c r="G8" s="156"/>
      <c r="H8" s="156"/>
      <c r="I8" s="156"/>
      <c r="J8" s="156"/>
      <c r="K8" s="157"/>
      <c r="L8" s="158"/>
      <c r="M8" s="159"/>
      <c r="N8" s="159"/>
      <c r="O8" s="159"/>
      <c r="P8" s="159"/>
      <c r="Q8" s="159"/>
      <c r="R8" s="159"/>
      <c r="S8" s="159"/>
      <c r="T8" s="44"/>
    </row>
    <row r="9" spans="2:20" ht="15.75" customHeight="1">
      <c r="B9" s="43"/>
      <c r="C9" s="154" t="s">
        <v>21</v>
      </c>
      <c r="D9" s="125"/>
      <c r="E9" s="126"/>
      <c r="F9" s="126"/>
      <c r="G9" s="126"/>
      <c r="H9" s="126"/>
      <c r="I9" s="126"/>
      <c r="J9" s="126"/>
      <c r="K9" s="127"/>
      <c r="L9" s="145"/>
      <c r="M9" s="146"/>
      <c r="N9" s="146"/>
      <c r="O9" s="146"/>
      <c r="P9" s="146"/>
      <c r="Q9" s="146"/>
      <c r="R9" s="146"/>
      <c r="S9" s="146"/>
      <c r="T9" s="44"/>
    </row>
    <row r="10" spans="2:20" ht="26.25" customHeight="1">
      <c r="B10" s="43"/>
      <c r="C10" s="137" t="s">
        <v>67</v>
      </c>
      <c r="D10" s="129">
        <v>140</v>
      </c>
      <c r="E10" s="130">
        <v>5</v>
      </c>
      <c r="F10" s="130">
        <v>3</v>
      </c>
      <c r="G10" s="130">
        <v>2</v>
      </c>
      <c r="H10" s="130">
        <v>5</v>
      </c>
      <c r="I10" s="130">
        <v>8</v>
      </c>
      <c r="J10" s="130">
        <v>12</v>
      </c>
      <c r="K10" s="131">
        <v>9</v>
      </c>
      <c r="L10" s="147">
        <f aca="true" t="shared" si="0" ref="L10:R16">IF(E10="","",E10/$D10)</f>
        <v>0.03571428571428571</v>
      </c>
      <c r="M10" s="147">
        <f t="shared" si="0"/>
        <v>0.02142857142857143</v>
      </c>
      <c r="N10" s="147">
        <f t="shared" si="0"/>
        <v>0.014285714285714285</v>
      </c>
      <c r="O10" s="147">
        <f t="shared" si="0"/>
        <v>0.03571428571428571</v>
      </c>
      <c r="P10" s="147">
        <f t="shared" si="0"/>
        <v>0.05714285714285714</v>
      </c>
      <c r="Q10" s="147">
        <f t="shared" si="0"/>
        <v>0.08571428571428572</v>
      </c>
      <c r="R10" s="147">
        <f t="shared" si="0"/>
        <v>0.06428571428571428</v>
      </c>
      <c r="S10" s="148">
        <f aca="true" t="shared" si="1" ref="S10:S16">IF(K10="","",((E10+F10+G10+H10+I10+J10+K10)/7)/D10)</f>
        <v>0.044897959183673466</v>
      </c>
      <c r="T10" s="44"/>
    </row>
    <row r="11" spans="2:20" ht="26.25" customHeight="1">
      <c r="B11" s="43"/>
      <c r="C11" s="138"/>
      <c r="D11" s="129"/>
      <c r="E11" s="130"/>
      <c r="F11" s="130"/>
      <c r="G11" s="130"/>
      <c r="H11" s="130"/>
      <c r="I11" s="130"/>
      <c r="J11" s="130"/>
      <c r="K11" s="132"/>
      <c r="L11" s="147">
        <f t="shared" si="0"/>
      </c>
      <c r="M11" s="147">
        <f t="shared" si="0"/>
      </c>
      <c r="N11" s="147">
        <f t="shared" si="0"/>
      </c>
      <c r="O11" s="147">
        <f t="shared" si="0"/>
      </c>
      <c r="P11" s="147">
        <f t="shared" si="0"/>
      </c>
      <c r="Q11" s="147">
        <f t="shared" si="0"/>
      </c>
      <c r="R11" s="147">
        <f t="shared" si="0"/>
      </c>
      <c r="S11" s="148">
        <f t="shared" si="1"/>
      </c>
      <c r="T11" s="44"/>
    </row>
    <row r="12" spans="2:20" ht="26.25" customHeight="1">
      <c r="B12" s="43"/>
      <c r="C12" s="138"/>
      <c r="D12" s="129"/>
      <c r="E12" s="130"/>
      <c r="F12" s="130"/>
      <c r="G12" s="130"/>
      <c r="H12" s="130"/>
      <c r="I12" s="130"/>
      <c r="J12" s="130"/>
      <c r="K12" s="132"/>
      <c r="L12" s="147">
        <f t="shared" si="0"/>
      </c>
      <c r="M12" s="147">
        <f t="shared" si="0"/>
      </c>
      <c r="N12" s="147">
        <f t="shared" si="0"/>
      </c>
      <c r="O12" s="147">
        <f t="shared" si="0"/>
      </c>
      <c r="P12" s="147">
        <f t="shared" si="0"/>
      </c>
      <c r="Q12" s="147">
        <f t="shared" si="0"/>
      </c>
      <c r="R12" s="147">
        <f t="shared" si="0"/>
      </c>
      <c r="S12" s="148">
        <f t="shared" si="1"/>
      </c>
      <c r="T12" s="44"/>
    </row>
    <row r="13" spans="2:20" ht="26.25" customHeight="1">
      <c r="B13" s="43"/>
      <c r="C13" s="138"/>
      <c r="D13" s="129"/>
      <c r="E13" s="130"/>
      <c r="F13" s="130"/>
      <c r="G13" s="130"/>
      <c r="H13" s="130"/>
      <c r="I13" s="130"/>
      <c r="J13" s="130"/>
      <c r="K13" s="132"/>
      <c r="L13" s="147">
        <f t="shared" si="0"/>
      </c>
      <c r="M13" s="147">
        <f t="shared" si="0"/>
      </c>
      <c r="N13" s="147">
        <f t="shared" si="0"/>
      </c>
      <c r="O13" s="147">
        <f t="shared" si="0"/>
      </c>
      <c r="P13" s="147">
        <f t="shared" si="0"/>
      </c>
      <c r="Q13" s="147">
        <f t="shared" si="0"/>
      </c>
      <c r="R13" s="147">
        <f t="shared" si="0"/>
      </c>
      <c r="S13" s="148">
        <f t="shared" si="1"/>
      </c>
      <c r="T13" s="44"/>
    </row>
    <row r="14" spans="2:20" ht="26.25" customHeight="1">
      <c r="B14" s="43"/>
      <c r="C14" s="138"/>
      <c r="D14" s="129"/>
      <c r="E14" s="130"/>
      <c r="F14" s="130"/>
      <c r="G14" s="130"/>
      <c r="H14" s="130"/>
      <c r="I14" s="130"/>
      <c r="J14" s="130"/>
      <c r="K14" s="133"/>
      <c r="L14" s="147">
        <f t="shared" si="0"/>
      </c>
      <c r="M14" s="147">
        <f t="shared" si="0"/>
      </c>
      <c r="N14" s="147">
        <f t="shared" si="0"/>
      </c>
      <c r="O14" s="147">
        <f t="shared" si="0"/>
      </c>
      <c r="P14" s="147">
        <f t="shared" si="0"/>
      </c>
      <c r="Q14" s="147">
        <f t="shared" si="0"/>
      </c>
      <c r="R14" s="147">
        <f t="shared" si="0"/>
      </c>
      <c r="S14" s="148">
        <f t="shared" si="1"/>
      </c>
      <c r="T14" s="44"/>
    </row>
    <row r="15" spans="2:20" ht="26.25" customHeight="1" thickBot="1">
      <c r="B15" s="43"/>
      <c r="C15" s="139"/>
      <c r="D15" s="134"/>
      <c r="E15" s="135"/>
      <c r="F15" s="135"/>
      <c r="G15" s="135"/>
      <c r="H15" s="135"/>
      <c r="I15" s="135"/>
      <c r="J15" s="135"/>
      <c r="K15" s="136"/>
      <c r="L15" s="149">
        <f t="shared" si="0"/>
      </c>
      <c r="M15" s="149">
        <f t="shared" si="0"/>
      </c>
      <c r="N15" s="149">
        <f t="shared" si="0"/>
      </c>
      <c r="O15" s="149">
        <f t="shared" si="0"/>
      </c>
      <c r="P15" s="149">
        <f t="shared" si="0"/>
      </c>
      <c r="Q15" s="149">
        <f t="shared" si="0"/>
      </c>
      <c r="R15" s="149">
        <f t="shared" si="0"/>
      </c>
      <c r="S15" s="150">
        <f t="shared" si="1"/>
      </c>
      <c r="T15" s="44"/>
    </row>
    <row r="16" spans="2:20" ht="26.25" customHeight="1" thickTop="1">
      <c r="B16" s="43"/>
      <c r="C16" s="128" t="s">
        <v>93</v>
      </c>
      <c r="D16" s="140">
        <f>SUM(D10:D15)</f>
        <v>140</v>
      </c>
      <c r="E16" s="160">
        <f aca="true" t="shared" si="2" ref="E16:K16">SUM(E10:E15)</f>
        <v>5</v>
      </c>
      <c r="F16" s="160">
        <f t="shared" si="2"/>
        <v>3</v>
      </c>
      <c r="G16" s="160">
        <f t="shared" si="2"/>
        <v>2</v>
      </c>
      <c r="H16" s="160">
        <f t="shared" si="2"/>
        <v>5</v>
      </c>
      <c r="I16" s="160">
        <f t="shared" si="2"/>
        <v>8</v>
      </c>
      <c r="J16" s="160">
        <f t="shared" si="2"/>
        <v>12</v>
      </c>
      <c r="K16" s="141">
        <f t="shared" si="2"/>
        <v>9</v>
      </c>
      <c r="L16" s="151">
        <f t="shared" si="0"/>
        <v>0.03571428571428571</v>
      </c>
      <c r="M16" s="152">
        <f t="shared" si="0"/>
        <v>0.02142857142857143</v>
      </c>
      <c r="N16" s="152">
        <f t="shared" si="0"/>
        <v>0.014285714285714285</v>
      </c>
      <c r="O16" s="152">
        <f t="shared" si="0"/>
        <v>0.03571428571428571</v>
      </c>
      <c r="P16" s="152">
        <f t="shared" si="0"/>
        <v>0.05714285714285714</v>
      </c>
      <c r="Q16" s="152">
        <f t="shared" si="0"/>
        <v>0.08571428571428572</v>
      </c>
      <c r="R16" s="152">
        <f t="shared" si="0"/>
        <v>0.06428571428571428</v>
      </c>
      <c r="S16" s="148">
        <f t="shared" si="1"/>
        <v>0.044897959183673466</v>
      </c>
      <c r="T16" s="44"/>
    </row>
    <row r="17" spans="2:20" ht="26.25" customHeight="1">
      <c r="B17" s="43"/>
      <c r="C17" s="77"/>
      <c r="D17" s="78"/>
      <c r="E17" s="78"/>
      <c r="F17" s="78"/>
      <c r="G17" s="78"/>
      <c r="H17" s="78"/>
      <c r="I17" s="78"/>
      <c r="J17" s="78"/>
      <c r="K17" s="78"/>
      <c r="L17" s="78"/>
      <c r="M17" s="78"/>
      <c r="N17" s="78"/>
      <c r="O17" s="78"/>
      <c r="P17" s="78"/>
      <c r="Q17" s="78"/>
      <c r="R17" s="78"/>
      <c r="S17" s="79"/>
      <c r="T17" s="44"/>
    </row>
    <row r="18" spans="2:20" ht="9.75" customHeight="1">
      <c r="B18" s="43"/>
      <c r="C18" s="1"/>
      <c r="D18" s="1"/>
      <c r="E18" s="1"/>
      <c r="F18" s="1"/>
      <c r="G18" s="1"/>
      <c r="H18" s="1"/>
      <c r="I18" s="1"/>
      <c r="J18" s="1"/>
      <c r="K18" s="1"/>
      <c r="L18" s="1"/>
      <c r="M18" s="1"/>
      <c r="N18" s="1"/>
      <c r="O18" s="1"/>
      <c r="P18" s="1"/>
      <c r="Q18" s="1"/>
      <c r="R18" s="1"/>
      <c r="S18" s="1"/>
      <c r="T18" s="44"/>
    </row>
    <row r="19" spans="2:20" ht="30.75" customHeight="1">
      <c r="B19" s="43"/>
      <c r="C19" s="86"/>
      <c r="D19" s="184" t="s">
        <v>142</v>
      </c>
      <c r="E19" s="184"/>
      <c r="F19" s="184"/>
      <c r="G19" s="184"/>
      <c r="H19" s="184"/>
      <c r="I19" s="184"/>
      <c r="J19" s="184"/>
      <c r="K19" s="184"/>
      <c r="L19" s="184"/>
      <c r="M19" s="184"/>
      <c r="N19" s="184"/>
      <c r="O19" s="184"/>
      <c r="P19" s="184"/>
      <c r="Q19" s="184"/>
      <c r="R19" s="184"/>
      <c r="S19" s="13"/>
      <c r="T19" s="44"/>
    </row>
    <row r="20" spans="2:20" ht="30" customHeight="1">
      <c r="B20" s="43"/>
      <c r="C20" s="86"/>
      <c r="D20" s="184" t="s">
        <v>79</v>
      </c>
      <c r="E20" s="184"/>
      <c r="F20" s="184"/>
      <c r="G20" s="184"/>
      <c r="H20" s="184"/>
      <c r="I20" s="184"/>
      <c r="J20" s="184"/>
      <c r="K20" s="184"/>
      <c r="L20" s="184"/>
      <c r="M20" s="184"/>
      <c r="N20" s="184"/>
      <c r="O20" s="184"/>
      <c r="P20" s="184"/>
      <c r="Q20" s="184"/>
      <c r="R20" s="184"/>
      <c r="S20" s="13"/>
      <c r="T20" s="44"/>
    </row>
    <row r="21" spans="2:20" ht="56.25" customHeight="1">
      <c r="B21" s="43"/>
      <c r="C21" s="87"/>
      <c r="D21" s="184" t="s">
        <v>68</v>
      </c>
      <c r="E21" s="184" t="s">
        <v>22</v>
      </c>
      <c r="F21" s="184"/>
      <c r="G21" s="184"/>
      <c r="H21" s="184"/>
      <c r="I21" s="184"/>
      <c r="J21" s="184"/>
      <c r="K21" s="184"/>
      <c r="L21" s="184"/>
      <c r="M21" s="184"/>
      <c r="N21" s="184"/>
      <c r="O21" s="184"/>
      <c r="P21" s="184"/>
      <c r="Q21" s="184"/>
      <c r="R21" s="184"/>
      <c r="S21" s="13"/>
      <c r="T21" s="44"/>
    </row>
    <row r="22" spans="2:20" ht="30.75" customHeight="1">
      <c r="B22" s="43"/>
      <c r="C22" s="87"/>
      <c r="D22" s="184" t="s">
        <v>141</v>
      </c>
      <c r="E22" s="184"/>
      <c r="F22" s="184"/>
      <c r="G22" s="184"/>
      <c r="H22" s="184"/>
      <c r="I22" s="184"/>
      <c r="J22" s="184"/>
      <c r="K22" s="184"/>
      <c r="L22" s="184"/>
      <c r="M22" s="184"/>
      <c r="N22" s="184"/>
      <c r="O22" s="184"/>
      <c r="P22" s="184"/>
      <c r="Q22" s="184"/>
      <c r="R22" s="184"/>
      <c r="S22" s="1"/>
      <c r="T22" s="44"/>
    </row>
    <row r="23" spans="2:20" ht="6.75" customHeight="1">
      <c r="B23" s="45"/>
      <c r="C23" s="46"/>
      <c r="D23" s="46"/>
      <c r="E23" s="46"/>
      <c r="F23" s="46"/>
      <c r="G23" s="46"/>
      <c r="H23" s="46"/>
      <c r="I23" s="46"/>
      <c r="J23" s="46"/>
      <c r="K23" s="46"/>
      <c r="L23" s="46"/>
      <c r="M23" s="46"/>
      <c r="N23" s="46"/>
      <c r="O23" s="46"/>
      <c r="P23" s="46"/>
      <c r="Q23" s="46"/>
      <c r="R23" s="46"/>
      <c r="S23" s="46"/>
      <c r="T23" s="47"/>
    </row>
  </sheetData>
  <sheetProtection sheet="1"/>
  <mergeCells count="9">
    <mergeCell ref="D21:R21"/>
    <mergeCell ref="D22:R22"/>
    <mergeCell ref="C1:R1"/>
    <mergeCell ref="E6:K6"/>
    <mergeCell ref="L6:R6"/>
    <mergeCell ref="D19:R19"/>
    <mergeCell ref="D20:R20"/>
    <mergeCell ref="L5:S5"/>
    <mergeCell ref="D5:F5"/>
  </mergeCells>
  <printOptions horizontalCentered="1"/>
  <pageMargins left="0.2" right="0.2" top="0.59" bottom="0.48" header="0.38" footer="0.42"/>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codeName="Blad5">
    <tabColor rgb="FFFF0000"/>
    <pageSetUpPr fitToPage="1"/>
  </sheetPr>
  <dimension ref="A5:I61"/>
  <sheetViews>
    <sheetView showGridLines="0" zoomScale="70" zoomScaleNormal="70" zoomScalePageLayoutView="0" workbookViewId="0" topLeftCell="A1">
      <selection activeCell="E31" sqref="E31"/>
    </sheetView>
  </sheetViews>
  <sheetFormatPr defaultColWidth="9.140625" defaultRowHeight="12.75"/>
  <cols>
    <col min="1" max="1" width="6.00390625" style="0" customWidth="1"/>
    <col min="2" max="2" width="4.7109375" style="0" customWidth="1"/>
    <col min="3" max="3" width="6.140625" style="0" customWidth="1"/>
    <col min="4" max="4" width="33.421875" style="0" customWidth="1"/>
    <col min="5" max="5" width="13.28125" style="0" customWidth="1"/>
    <col min="6" max="6" width="6.140625" style="0" customWidth="1"/>
    <col min="7" max="8" width="4.7109375" style="0" customWidth="1"/>
    <col min="9" max="9" width="6.00390625" style="0" customWidth="1"/>
  </cols>
  <sheetData>
    <row r="5" ht="12.75">
      <c r="I5" s="1"/>
    </row>
    <row r="6" spans="2:9" ht="12" customHeight="1">
      <c r="B6" s="24"/>
      <c r="C6" s="25"/>
      <c r="D6" s="25"/>
      <c r="E6" s="25"/>
      <c r="F6" s="25"/>
      <c r="G6" s="26"/>
      <c r="H6" s="1"/>
      <c r="I6" s="1"/>
    </row>
    <row r="7" spans="2:9" ht="12" customHeight="1">
      <c r="B7" s="27"/>
      <c r="C7" s="1"/>
      <c r="D7" s="1"/>
      <c r="E7" s="1"/>
      <c r="F7" s="1"/>
      <c r="G7" s="28"/>
      <c r="H7" s="1"/>
      <c r="I7" s="1"/>
    </row>
    <row r="8" spans="2:9" ht="12.75">
      <c r="B8" s="27"/>
      <c r="C8" s="1"/>
      <c r="D8" s="191"/>
      <c r="E8" s="191"/>
      <c r="F8" s="1"/>
      <c r="G8" s="28"/>
      <c r="H8" s="1"/>
      <c r="I8" s="1"/>
    </row>
    <row r="9" spans="2:9" ht="12.75">
      <c r="B9" s="27"/>
      <c r="C9" s="1"/>
      <c r="D9" s="2"/>
      <c r="E9" s="2"/>
      <c r="F9" s="1"/>
      <c r="G9" s="28"/>
      <c r="H9" s="1"/>
      <c r="I9" s="1"/>
    </row>
    <row r="10" spans="2:9" ht="12.75">
      <c r="B10" s="27"/>
      <c r="C10" s="1"/>
      <c r="D10" s="2"/>
      <c r="E10" s="2"/>
      <c r="F10" s="1"/>
      <c r="G10" s="28"/>
      <c r="H10" s="1"/>
      <c r="I10" s="1"/>
    </row>
    <row r="11" spans="2:9" ht="12.75">
      <c r="B11" s="27"/>
      <c r="C11" s="24"/>
      <c r="D11" s="32"/>
      <c r="E11" s="32"/>
      <c r="F11" s="26"/>
      <c r="G11" s="28"/>
      <c r="H11" s="1"/>
      <c r="I11" s="1"/>
    </row>
    <row r="12" spans="2:9" ht="12.75">
      <c r="B12" s="27"/>
      <c r="C12" s="27"/>
      <c r="D12" s="2"/>
      <c r="E12" s="2"/>
      <c r="F12" s="28"/>
      <c r="G12" s="28"/>
      <c r="H12" s="1"/>
      <c r="I12" s="1"/>
    </row>
    <row r="13" spans="2:9" ht="12.75">
      <c r="B13" s="27"/>
      <c r="C13" s="27"/>
      <c r="D13" s="191"/>
      <c r="E13" s="191"/>
      <c r="F13" s="28"/>
      <c r="G13" s="28"/>
      <c r="H13" s="1"/>
      <c r="I13" s="1"/>
    </row>
    <row r="14" spans="2:9" ht="12.75">
      <c r="B14" s="27"/>
      <c r="C14" s="27"/>
      <c r="D14" s="1"/>
      <c r="E14" s="1"/>
      <c r="F14" s="28"/>
      <c r="G14" s="28"/>
      <c r="H14" s="1"/>
      <c r="I14" s="1"/>
    </row>
    <row r="15" spans="2:9" ht="12.75">
      <c r="B15" s="27"/>
      <c r="C15" s="27"/>
      <c r="D15" s="3" t="s">
        <v>8</v>
      </c>
      <c r="E15" s="169">
        <v>10000000</v>
      </c>
      <c r="F15" s="28"/>
      <c r="G15" s="28"/>
      <c r="H15" s="1"/>
      <c r="I15" s="1"/>
    </row>
    <row r="16" spans="2:9" ht="12.75">
      <c r="B16" s="27"/>
      <c r="C16" s="27"/>
      <c r="D16" s="3" t="s">
        <v>4</v>
      </c>
      <c r="E16" s="170">
        <v>0.05</v>
      </c>
      <c r="F16" s="28"/>
      <c r="G16" s="28"/>
      <c r="H16" s="1"/>
      <c r="I16" s="1"/>
    </row>
    <row r="17" spans="2:9" ht="12.75">
      <c r="B17" s="27"/>
      <c r="C17" s="27"/>
      <c r="D17" s="3" t="s">
        <v>5</v>
      </c>
      <c r="E17" s="181">
        <v>0.43</v>
      </c>
      <c r="F17" s="28"/>
      <c r="G17" s="28"/>
      <c r="H17" s="1"/>
      <c r="I17" s="1"/>
    </row>
    <row r="18" spans="2:9" ht="12.75">
      <c r="B18" s="27"/>
      <c r="C18" s="27"/>
      <c r="D18" s="3" t="s">
        <v>3</v>
      </c>
      <c r="E18" s="170">
        <v>0.23</v>
      </c>
      <c r="F18" s="28"/>
      <c r="G18" s="28"/>
      <c r="H18" s="1"/>
      <c r="I18" s="1"/>
    </row>
    <row r="19" spans="2:9" ht="12.75">
      <c r="B19" s="27"/>
      <c r="C19" s="27"/>
      <c r="D19" s="1"/>
      <c r="E19" s="121"/>
      <c r="F19" s="28"/>
      <c r="G19" s="28"/>
      <c r="H19" s="1"/>
      <c r="I19" s="1"/>
    </row>
    <row r="20" spans="2:9" ht="12.75">
      <c r="B20" s="27"/>
      <c r="C20" s="27"/>
      <c r="D20" s="1" t="s">
        <v>7</v>
      </c>
      <c r="E20" s="175">
        <f>E15*(E16*E17)</f>
        <v>215000.00000000003</v>
      </c>
      <c r="F20" s="28"/>
      <c r="G20" s="28"/>
      <c r="H20" s="1"/>
      <c r="I20" s="1"/>
    </row>
    <row r="21" spans="2:9" ht="12.75">
      <c r="B21" s="27"/>
      <c r="C21" s="27"/>
      <c r="D21" s="1"/>
      <c r="E21" s="121"/>
      <c r="F21" s="28"/>
      <c r="G21" s="28"/>
      <c r="H21" s="1"/>
      <c r="I21" s="1"/>
    </row>
    <row r="22" spans="2:9" ht="12.75">
      <c r="B22" s="27"/>
      <c r="C22" s="27"/>
      <c r="D22" s="1" t="s">
        <v>12</v>
      </c>
      <c r="E22" s="175">
        <f>((E15*(E16*E17)))*E18</f>
        <v>49450.00000000001</v>
      </c>
      <c r="F22" s="28"/>
      <c r="G22" s="28"/>
      <c r="H22" s="1"/>
      <c r="I22" s="1"/>
    </row>
    <row r="23" spans="2:9" ht="12.75">
      <c r="B23" s="27"/>
      <c r="C23" s="29"/>
      <c r="D23" s="30"/>
      <c r="E23" s="171"/>
      <c r="F23" s="31"/>
      <c r="G23" s="28"/>
      <c r="H23" s="1"/>
      <c r="I23" s="1"/>
    </row>
    <row r="24" spans="2:9" ht="12.75">
      <c r="B24" s="27"/>
      <c r="C24" s="1"/>
      <c r="D24" s="1"/>
      <c r="E24" s="121"/>
      <c r="F24" s="1"/>
      <c r="G24" s="28"/>
      <c r="H24" s="1"/>
      <c r="I24" s="1"/>
    </row>
    <row r="25" spans="2:9" ht="12.75">
      <c r="B25" s="27"/>
      <c r="C25" s="1"/>
      <c r="D25" s="1"/>
      <c r="E25" s="121"/>
      <c r="F25" s="1"/>
      <c r="G25" s="28"/>
      <c r="H25" s="1"/>
      <c r="I25" s="1"/>
    </row>
    <row r="26" spans="2:9" ht="12.75">
      <c r="B26" s="27"/>
      <c r="C26" s="24"/>
      <c r="D26" s="25"/>
      <c r="E26" s="172"/>
      <c r="F26" s="26"/>
      <c r="G26" s="28"/>
      <c r="H26" s="1"/>
      <c r="I26" s="1"/>
    </row>
    <row r="27" spans="2:9" ht="12.75">
      <c r="B27" s="27"/>
      <c r="C27" s="27"/>
      <c r="D27" s="2"/>
      <c r="E27" s="168"/>
      <c r="F27" s="28"/>
      <c r="G27" s="28"/>
      <c r="H27" s="1"/>
      <c r="I27" s="1"/>
    </row>
    <row r="28" spans="2:9" ht="12.75">
      <c r="B28" s="27"/>
      <c r="C28" s="27"/>
      <c r="D28" s="2"/>
      <c r="E28" s="168"/>
      <c r="F28" s="28"/>
      <c r="G28" s="28"/>
      <c r="H28" s="1"/>
      <c r="I28" s="1"/>
    </row>
    <row r="29" spans="2:9" ht="12.75">
      <c r="B29" s="27"/>
      <c r="C29" s="27"/>
      <c r="D29" s="1"/>
      <c r="E29" s="121"/>
      <c r="F29" s="28"/>
      <c r="G29" s="28"/>
      <c r="H29" s="1"/>
      <c r="I29" s="1"/>
    </row>
    <row r="30" spans="2:9" ht="12.75">
      <c r="B30" s="27"/>
      <c r="C30" s="27"/>
      <c r="D30" s="1" t="s">
        <v>2</v>
      </c>
      <c r="E30" s="169">
        <v>5000</v>
      </c>
      <c r="F30" s="28"/>
      <c r="G30" s="28"/>
      <c r="H30" s="1"/>
      <c r="I30" s="1"/>
    </row>
    <row r="31" spans="2:9" ht="12.75">
      <c r="B31" s="27"/>
      <c r="C31" s="27"/>
      <c r="D31" s="1" t="s">
        <v>9</v>
      </c>
      <c r="E31" s="169">
        <v>200</v>
      </c>
      <c r="F31" s="28"/>
      <c r="G31" s="28"/>
      <c r="H31" s="1"/>
      <c r="I31" s="1"/>
    </row>
    <row r="32" spans="2:9" ht="12.75">
      <c r="B32" s="27"/>
      <c r="C32" s="27"/>
      <c r="D32" s="1" t="s">
        <v>10</v>
      </c>
      <c r="E32" s="169">
        <v>2</v>
      </c>
      <c r="F32" s="28"/>
      <c r="G32" s="28"/>
      <c r="H32" s="1"/>
      <c r="I32" s="1"/>
    </row>
    <row r="33" spans="2:9" ht="12.75">
      <c r="B33" s="27"/>
      <c r="C33" s="27"/>
      <c r="D33" s="1" t="s">
        <v>0</v>
      </c>
      <c r="E33" s="180">
        <v>4</v>
      </c>
      <c r="F33" s="28"/>
      <c r="G33" s="28"/>
      <c r="H33" s="1"/>
      <c r="I33" s="1"/>
    </row>
    <row r="34" spans="2:9" ht="12.75">
      <c r="B34" s="27"/>
      <c r="C34" s="27"/>
      <c r="D34" s="1" t="s">
        <v>1</v>
      </c>
      <c r="E34" s="179">
        <f>((E32/60)*E31)/E33</f>
        <v>1.6666666666666667</v>
      </c>
      <c r="F34" s="28"/>
      <c r="G34" s="28"/>
      <c r="H34" s="1"/>
      <c r="I34" s="1"/>
    </row>
    <row r="35" spans="2:9" ht="12.75">
      <c r="B35" s="27"/>
      <c r="C35" s="27"/>
      <c r="D35" s="1" t="s">
        <v>4</v>
      </c>
      <c r="E35" s="178">
        <f>E16</f>
        <v>0.05</v>
      </c>
      <c r="F35" s="28"/>
      <c r="G35" s="28"/>
      <c r="H35" s="1"/>
      <c r="I35" s="1"/>
    </row>
    <row r="36" spans="2:9" ht="12.75">
      <c r="B36" s="27"/>
      <c r="C36" s="27"/>
      <c r="D36" s="1"/>
      <c r="E36" s="121"/>
      <c r="F36" s="28"/>
      <c r="G36" s="28"/>
      <c r="H36" s="1"/>
      <c r="I36" s="1"/>
    </row>
    <row r="37" spans="2:9" ht="12.75">
      <c r="B37" s="27"/>
      <c r="C37" s="27"/>
      <c r="D37" s="1" t="s">
        <v>18</v>
      </c>
      <c r="E37" s="177">
        <f>E30*E34*E35</f>
        <v>416.66666666666674</v>
      </c>
      <c r="F37" s="28"/>
      <c r="G37" s="28"/>
      <c r="H37" s="1"/>
      <c r="I37" s="1"/>
    </row>
    <row r="38" spans="2:9" ht="12.75">
      <c r="B38" s="27"/>
      <c r="C38" s="27"/>
      <c r="D38" s="1"/>
      <c r="E38" s="121"/>
      <c r="F38" s="28"/>
      <c r="G38" s="28"/>
      <c r="H38" s="1"/>
      <c r="I38" s="1"/>
    </row>
    <row r="39" spans="2:9" ht="12.75">
      <c r="B39" s="27"/>
      <c r="C39" s="27"/>
      <c r="D39" s="1" t="s">
        <v>15</v>
      </c>
      <c r="E39" s="175">
        <f>E37*365</f>
        <v>152083.33333333337</v>
      </c>
      <c r="F39" s="28"/>
      <c r="G39" s="28"/>
      <c r="H39" s="1"/>
      <c r="I39" s="1"/>
    </row>
    <row r="40" spans="2:9" ht="12.75">
      <c r="B40" s="27"/>
      <c r="C40" s="29"/>
      <c r="D40" s="30"/>
      <c r="E40" s="173"/>
      <c r="F40" s="31"/>
      <c r="G40" s="28"/>
      <c r="H40" s="1"/>
      <c r="I40" s="1"/>
    </row>
    <row r="41" spans="2:9" ht="12.75">
      <c r="B41" s="27"/>
      <c r="C41" s="1"/>
      <c r="D41" s="1"/>
      <c r="E41" s="174"/>
      <c r="F41" s="1"/>
      <c r="G41" s="28"/>
      <c r="H41" s="1"/>
      <c r="I41" s="1"/>
    </row>
    <row r="42" spans="2:9" ht="12.75">
      <c r="B42" s="27"/>
      <c r="C42" s="1"/>
      <c r="D42" s="1"/>
      <c r="E42" s="174"/>
      <c r="F42" s="1"/>
      <c r="G42" s="28"/>
      <c r="H42" s="1"/>
      <c r="I42" s="1"/>
    </row>
    <row r="43" spans="2:7" s="1" customFormat="1" ht="12" customHeight="1">
      <c r="B43" s="27"/>
      <c r="C43" s="24"/>
      <c r="D43" s="25"/>
      <c r="E43" s="172"/>
      <c r="F43" s="26"/>
      <c r="G43" s="28"/>
    </row>
    <row r="44" spans="2:9" ht="12.75">
      <c r="B44" s="27"/>
      <c r="C44" s="27"/>
      <c r="D44" s="1"/>
      <c r="E44" s="121"/>
      <c r="F44" s="28"/>
      <c r="G44" s="28"/>
      <c r="H44" s="1"/>
      <c r="I44" s="1"/>
    </row>
    <row r="45" spans="2:9" ht="12.75">
      <c r="B45" s="27"/>
      <c r="C45" s="27"/>
      <c r="D45" s="1"/>
      <c r="E45" s="121"/>
      <c r="F45" s="28"/>
      <c r="G45" s="28"/>
      <c r="H45" s="1"/>
      <c r="I45" s="1"/>
    </row>
    <row r="46" spans="2:9" ht="12.75">
      <c r="B46" s="27"/>
      <c r="C46" s="27"/>
      <c r="D46" s="1"/>
      <c r="E46" s="121"/>
      <c r="F46" s="28"/>
      <c r="G46" s="28"/>
      <c r="H46" s="1"/>
      <c r="I46" s="1"/>
    </row>
    <row r="47" spans="2:9" ht="12.75">
      <c r="B47" s="27"/>
      <c r="C47" s="27"/>
      <c r="D47" s="1" t="s">
        <v>6</v>
      </c>
      <c r="E47" s="175">
        <f>E22</f>
        <v>49450.00000000001</v>
      </c>
      <c r="F47" s="28"/>
      <c r="G47" s="28"/>
      <c r="H47" s="1"/>
      <c r="I47" s="1"/>
    </row>
    <row r="48" spans="2:9" ht="12.75">
      <c r="B48" s="27"/>
      <c r="C48" s="27"/>
      <c r="D48" s="1" t="s">
        <v>11</v>
      </c>
      <c r="E48" s="175">
        <f>E39</f>
        <v>152083.33333333337</v>
      </c>
      <c r="F48" s="28"/>
      <c r="G48" s="28"/>
      <c r="H48" s="1"/>
      <c r="I48" s="1"/>
    </row>
    <row r="49" spans="2:9" ht="12.75">
      <c r="B49" s="27"/>
      <c r="C49" s="27"/>
      <c r="D49" s="5" t="s">
        <v>16</v>
      </c>
      <c r="E49" s="176">
        <f>E47+E48</f>
        <v>201533.33333333337</v>
      </c>
      <c r="F49" s="28"/>
      <c r="G49" s="28"/>
      <c r="H49" s="1"/>
      <c r="I49" s="1"/>
    </row>
    <row r="50" spans="2:9" ht="12.75">
      <c r="B50" s="27"/>
      <c r="C50" s="29"/>
      <c r="D50" s="30"/>
      <c r="E50" s="33"/>
      <c r="F50" s="31"/>
      <c r="G50" s="28"/>
      <c r="H50" s="1"/>
      <c r="I50" s="1"/>
    </row>
    <row r="51" spans="2:9" ht="12.75">
      <c r="B51" s="29"/>
      <c r="C51" s="30"/>
      <c r="D51" s="30"/>
      <c r="E51" s="30"/>
      <c r="F51" s="30"/>
      <c r="G51" s="31"/>
      <c r="H51" s="1"/>
      <c r="I51" s="1"/>
    </row>
    <row r="52" ht="12.75">
      <c r="I52" s="1"/>
    </row>
    <row r="53" ht="12.75">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91"/>
      <c r="E57" s="191"/>
      <c r="F57" s="1"/>
      <c r="G57" s="1"/>
      <c r="H57" s="1"/>
      <c r="I57" s="1"/>
    </row>
    <row r="58" spans="1:9" ht="12.75">
      <c r="A58" s="1"/>
      <c r="B58" s="1"/>
      <c r="C58" s="1"/>
      <c r="D58" s="2"/>
      <c r="E58" s="2"/>
      <c r="F58" s="1"/>
      <c r="G58" s="1"/>
      <c r="H58" s="1"/>
      <c r="I58" s="1"/>
    </row>
    <row r="59" spans="1:9" ht="12.75">
      <c r="A59" s="1"/>
      <c r="B59" s="1"/>
      <c r="C59" s="1"/>
      <c r="D59" s="2"/>
      <c r="E59" s="2"/>
      <c r="F59" s="1"/>
      <c r="G59" s="1"/>
      <c r="H59" s="1"/>
      <c r="I59" s="1"/>
    </row>
    <row r="60" spans="1:9" ht="12.75">
      <c r="A60" s="1"/>
      <c r="B60" s="1"/>
      <c r="C60" s="1"/>
      <c r="D60" s="2"/>
      <c r="E60" s="2"/>
      <c r="F60" s="1"/>
      <c r="G60" s="1"/>
      <c r="H60" s="1"/>
      <c r="I60" s="1"/>
    </row>
    <row r="61" spans="1:9" ht="12.75">
      <c r="A61" s="1"/>
      <c r="B61" s="1"/>
      <c r="C61" s="1"/>
      <c r="D61" s="2"/>
      <c r="E61" s="2"/>
      <c r="F61" s="1"/>
      <c r="G61" s="1"/>
      <c r="H61" s="1"/>
      <c r="I61" s="1"/>
    </row>
  </sheetData>
  <sheetProtection sheet="1"/>
  <mergeCells count="3">
    <mergeCell ref="D57:E57"/>
    <mergeCell ref="D8:E8"/>
    <mergeCell ref="D13:E1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Blad2">
    <tabColor rgb="FFFF0000"/>
  </sheetPr>
  <dimension ref="B6:N76"/>
  <sheetViews>
    <sheetView showGridLines="0" zoomScale="60" zoomScaleNormal="60" workbookViewId="0" topLeftCell="A1">
      <selection activeCell="E65" sqref="E65"/>
    </sheetView>
  </sheetViews>
  <sheetFormatPr defaultColWidth="9.140625" defaultRowHeight="12.75"/>
  <cols>
    <col min="1" max="1" width="6.00390625" style="0" customWidth="1"/>
    <col min="2" max="2" width="4.7109375" style="0" customWidth="1"/>
    <col min="3" max="3" width="6.140625" style="0" customWidth="1"/>
    <col min="4" max="4" width="34.8515625" style="0" bestFit="1" customWidth="1"/>
    <col min="5" max="5" width="13.28125" style="0" customWidth="1"/>
    <col min="6" max="6" width="6.140625" style="0" customWidth="1"/>
    <col min="7" max="7" width="4.7109375" style="0" customWidth="1"/>
    <col min="8" max="8" width="6.00390625" style="0" customWidth="1"/>
    <col min="9" max="9" width="4.7109375" style="0" customWidth="1"/>
    <col min="10" max="10" width="6.140625" style="0" customWidth="1"/>
    <col min="11" max="11" width="34.8515625" style="0" bestFit="1" customWidth="1"/>
    <col min="12" max="12" width="13.28125" style="0" customWidth="1"/>
    <col min="13" max="13" width="6.140625" style="0" customWidth="1"/>
    <col min="14" max="14" width="4.7109375" style="0" customWidth="1"/>
    <col min="15" max="15" width="7.00390625" style="0" customWidth="1"/>
  </cols>
  <sheetData>
    <row r="6" spans="2:14" ht="12" customHeight="1">
      <c r="B6" s="24"/>
      <c r="C6" s="25"/>
      <c r="D6" s="25"/>
      <c r="E6" s="25"/>
      <c r="F6" s="25"/>
      <c r="G6" s="26"/>
      <c r="I6" s="24"/>
      <c r="J6" s="25"/>
      <c r="K6" s="25"/>
      <c r="L6" s="25"/>
      <c r="M6" s="25"/>
      <c r="N6" s="26"/>
    </row>
    <row r="7" spans="2:14" ht="12" customHeight="1">
      <c r="B7" s="27"/>
      <c r="C7" s="1"/>
      <c r="D7" s="1"/>
      <c r="E7" s="1"/>
      <c r="F7" s="1"/>
      <c r="G7" s="28"/>
      <c r="I7" s="27"/>
      <c r="J7" s="1"/>
      <c r="K7" s="1"/>
      <c r="L7" s="1"/>
      <c r="M7" s="1"/>
      <c r="N7" s="28"/>
    </row>
    <row r="8" spans="2:14" ht="12.75">
      <c r="B8" s="27"/>
      <c r="C8" s="1"/>
      <c r="D8" s="191"/>
      <c r="E8" s="191"/>
      <c r="F8" s="1"/>
      <c r="G8" s="28"/>
      <c r="I8" s="27"/>
      <c r="J8" s="1"/>
      <c r="K8" s="191"/>
      <c r="L8" s="191"/>
      <c r="M8" s="1"/>
      <c r="N8" s="28"/>
    </row>
    <row r="9" spans="2:14" ht="12.75">
      <c r="B9" s="27"/>
      <c r="C9" s="1"/>
      <c r="D9" s="2"/>
      <c r="E9" s="2"/>
      <c r="F9" s="1"/>
      <c r="G9" s="28"/>
      <c r="I9" s="27"/>
      <c r="J9" s="1"/>
      <c r="K9" s="2"/>
      <c r="L9" s="2"/>
      <c r="M9" s="1"/>
      <c r="N9" s="28"/>
    </row>
    <row r="10" spans="2:14" ht="12.75">
      <c r="B10" s="27"/>
      <c r="C10" s="1"/>
      <c r="D10" s="2"/>
      <c r="E10" s="2"/>
      <c r="F10" s="1"/>
      <c r="G10" s="28"/>
      <c r="I10" s="27"/>
      <c r="J10" s="1"/>
      <c r="K10" s="2"/>
      <c r="L10" s="2"/>
      <c r="M10" s="1"/>
      <c r="N10" s="28"/>
    </row>
    <row r="11" spans="2:14" ht="12.75">
      <c r="B11" s="27"/>
      <c r="C11" s="24"/>
      <c r="D11" s="32"/>
      <c r="E11" s="32"/>
      <c r="F11" s="26"/>
      <c r="G11" s="28"/>
      <c r="I11" s="27"/>
      <c r="J11" s="24"/>
      <c r="K11" s="32"/>
      <c r="L11" s="32"/>
      <c r="M11" s="26"/>
      <c r="N11" s="28"/>
    </row>
    <row r="12" spans="2:14" ht="12.75">
      <c r="B12" s="27"/>
      <c r="C12" s="27"/>
      <c r="D12" s="2"/>
      <c r="E12" s="2"/>
      <c r="F12" s="28"/>
      <c r="G12" s="28"/>
      <c r="I12" s="27"/>
      <c r="J12" s="27"/>
      <c r="K12" s="2"/>
      <c r="L12" s="2"/>
      <c r="M12" s="28"/>
      <c r="N12" s="28"/>
    </row>
    <row r="13" spans="2:14" ht="12.75">
      <c r="B13" s="27"/>
      <c r="C13" s="27"/>
      <c r="D13" s="191"/>
      <c r="E13" s="191"/>
      <c r="F13" s="28"/>
      <c r="G13" s="28"/>
      <c r="I13" s="27"/>
      <c r="J13" s="27"/>
      <c r="K13" s="191"/>
      <c r="L13" s="191"/>
      <c r="M13" s="28"/>
      <c r="N13" s="28"/>
    </row>
    <row r="14" spans="2:14" ht="12.75">
      <c r="B14" s="27"/>
      <c r="C14" s="27"/>
      <c r="D14" s="1"/>
      <c r="E14" s="1"/>
      <c r="F14" s="28"/>
      <c r="G14" s="28"/>
      <c r="I14" s="27"/>
      <c r="J14" s="27"/>
      <c r="K14" s="1"/>
      <c r="L14" s="1"/>
      <c r="M14" s="28"/>
      <c r="N14" s="28"/>
    </row>
    <row r="15" spans="2:14" ht="12.75">
      <c r="B15" s="27"/>
      <c r="C15" s="27"/>
      <c r="D15" s="3" t="s">
        <v>8</v>
      </c>
      <c r="E15" s="169">
        <v>10000000</v>
      </c>
      <c r="F15" s="28"/>
      <c r="G15" s="28"/>
      <c r="I15" s="27"/>
      <c r="J15" s="27"/>
      <c r="K15" s="3" t="s">
        <v>8</v>
      </c>
      <c r="L15" s="169">
        <v>10000000</v>
      </c>
      <c r="M15" s="28"/>
      <c r="N15" s="28"/>
    </row>
    <row r="16" spans="2:14" ht="12.75">
      <c r="B16" s="27"/>
      <c r="C16" s="27"/>
      <c r="D16" s="3" t="s">
        <v>4</v>
      </c>
      <c r="E16" s="182">
        <v>0.05</v>
      </c>
      <c r="F16" s="28"/>
      <c r="G16" s="28"/>
      <c r="I16" s="27"/>
      <c r="J16" s="27"/>
      <c r="K16" s="3" t="s">
        <v>4</v>
      </c>
      <c r="L16" s="182">
        <v>0.03</v>
      </c>
      <c r="M16" s="28"/>
      <c r="N16" s="28"/>
    </row>
    <row r="17" spans="2:14" ht="12.75">
      <c r="B17" s="27"/>
      <c r="C17" s="27"/>
      <c r="D17" s="3" t="s">
        <v>5</v>
      </c>
      <c r="E17" s="183">
        <v>0.43</v>
      </c>
      <c r="F17" s="28"/>
      <c r="G17" s="28"/>
      <c r="I17" s="27"/>
      <c r="J17" s="27"/>
      <c r="K17" s="3" t="s">
        <v>5</v>
      </c>
      <c r="L17" s="183">
        <v>0.43</v>
      </c>
      <c r="M17" s="28"/>
      <c r="N17" s="28"/>
    </row>
    <row r="18" spans="2:14" ht="12.75">
      <c r="B18" s="27"/>
      <c r="C18" s="27"/>
      <c r="D18" s="3" t="s">
        <v>3</v>
      </c>
      <c r="E18" s="182">
        <v>0.23</v>
      </c>
      <c r="F18" s="28"/>
      <c r="G18" s="28"/>
      <c r="I18" s="27"/>
      <c r="J18" s="27"/>
      <c r="K18" s="3" t="s">
        <v>3</v>
      </c>
      <c r="L18" s="182">
        <v>0.23</v>
      </c>
      <c r="M18" s="28"/>
      <c r="N18" s="28"/>
    </row>
    <row r="19" spans="2:14" ht="12.75">
      <c r="B19" s="27"/>
      <c r="C19" s="27"/>
      <c r="D19" s="1"/>
      <c r="E19" s="121"/>
      <c r="F19" s="28"/>
      <c r="G19" s="28"/>
      <c r="I19" s="27"/>
      <c r="J19" s="27"/>
      <c r="K19" s="1"/>
      <c r="L19" s="121"/>
      <c r="M19" s="28"/>
      <c r="N19" s="28"/>
    </row>
    <row r="20" spans="2:14" ht="12.75">
      <c r="B20" s="27"/>
      <c r="C20" s="27"/>
      <c r="D20" s="1" t="s">
        <v>7</v>
      </c>
      <c r="E20" s="175">
        <f>E15*(E16*E17)</f>
        <v>215000.00000000003</v>
      </c>
      <c r="F20" s="28"/>
      <c r="G20" s="28"/>
      <c r="I20" s="27"/>
      <c r="J20" s="27"/>
      <c r="K20" s="1" t="s">
        <v>7</v>
      </c>
      <c r="L20" s="175">
        <f>L15*(L16*L17)</f>
        <v>129000</v>
      </c>
      <c r="M20" s="28"/>
      <c r="N20" s="28"/>
    </row>
    <row r="21" spans="2:14" ht="12.75">
      <c r="B21" s="27"/>
      <c r="C21" s="27"/>
      <c r="D21" s="1"/>
      <c r="E21" s="121"/>
      <c r="F21" s="28"/>
      <c r="G21" s="28"/>
      <c r="I21" s="27"/>
      <c r="J21" s="27"/>
      <c r="K21" s="1"/>
      <c r="L21" s="121"/>
      <c r="M21" s="28"/>
      <c r="N21" s="28"/>
    </row>
    <row r="22" spans="2:14" ht="12.75">
      <c r="B22" s="27"/>
      <c r="C22" s="27"/>
      <c r="D22" s="1" t="s">
        <v>12</v>
      </c>
      <c r="E22" s="175">
        <f>((E15*(E16*E17)))*E18</f>
        <v>49450.00000000001</v>
      </c>
      <c r="F22" s="28"/>
      <c r="G22" s="28"/>
      <c r="I22" s="27"/>
      <c r="J22" s="27"/>
      <c r="K22" s="1" t="s">
        <v>12</v>
      </c>
      <c r="L22" s="175">
        <f>((L15*(L16*L17)))*L18</f>
        <v>29670</v>
      </c>
      <c r="M22" s="28"/>
      <c r="N22" s="28"/>
    </row>
    <row r="23" spans="2:14" ht="12.75">
      <c r="B23" s="27"/>
      <c r="C23" s="29"/>
      <c r="D23" s="30"/>
      <c r="E23" s="30"/>
      <c r="F23" s="31"/>
      <c r="G23" s="28"/>
      <c r="I23" s="27"/>
      <c r="J23" s="29"/>
      <c r="K23" s="30"/>
      <c r="L23" s="30"/>
      <c r="M23" s="31"/>
      <c r="N23" s="28"/>
    </row>
    <row r="24" spans="2:14" ht="12.75">
      <c r="B24" s="27"/>
      <c r="C24" s="1"/>
      <c r="D24" s="1"/>
      <c r="E24" s="1"/>
      <c r="F24" s="1"/>
      <c r="G24" s="28"/>
      <c r="I24" s="27"/>
      <c r="J24" s="1"/>
      <c r="K24" s="1"/>
      <c r="L24" s="1"/>
      <c r="M24" s="1"/>
      <c r="N24" s="28"/>
    </row>
    <row r="25" spans="2:14" ht="12.75">
      <c r="B25" s="27"/>
      <c r="C25" s="1"/>
      <c r="D25" s="1"/>
      <c r="E25" s="1"/>
      <c r="F25" s="1"/>
      <c r="G25" s="28"/>
      <c r="I25" s="27"/>
      <c r="J25" s="1"/>
      <c r="K25" s="1"/>
      <c r="L25" s="1"/>
      <c r="M25" s="1"/>
      <c r="N25" s="28"/>
    </row>
    <row r="26" spans="2:14" ht="12.75">
      <c r="B26" s="27"/>
      <c r="C26" s="24"/>
      <c r="D26" s="25"/>
      <c r="E26" s="25"/>
      <c r="F26" s="26"/>
      <c r="G26" s="28"/>
      <c r="I26" s="27"/>
      <c r="J26" s="24"/>
      <c r="K26" s="25"/>
      <c r="L26" s="25"/>
      <c r="M26" s="26"/>
      <c r="N26" s="28"/>
    </row>
    <row r="27" spans="2:14" ht="12.75">
      <c r="B27" s="27"/>
      <c r="C27" s="27"/>
      <c r="D27" s="2"/>
      <c r="E27" s="2"/>
      <c r="F27" s="28"/>
      <c r="G27" s="28"/>
      <c r="I27" s="27"/>
      <c r="J27" s="27"/>
      <c r="K27" s="2"/>
      <c r="L27" s="2"/>
      <c r="M27" s="28"/>
      <c r="N27" s="28"/>
    </row>
    <row r="28" spans="2:14" ht="12.75">
      <c r="B28" s="27"/>
      <c r="C28" s="27"/>
      <c r="D28" s="2"/>
      <c r="E28" s="2"/>
      <c r="F28" s="28"/>
      <c r="G28" s="28"/>
      <c r="I28" s="27"/>
      <c r="J28" s="27"/>
      <c r="K28" s="2"/>
      <c r="L28" s="2"/>
      <c r="M28" s="28"/>
      <c r="N28" s="28"/>
    </row>
    <row r="29" spans="2:14" ht="12.75">
      <c r="B29" s="27"/>
      <c r="C29" s="27"/>
      <c r="D29" s="1"/>
      <c r="E29" s="1"/>
      <c r="F29" s="28"/>
      <c r="G29" s="28"/>
      <c r="I29" s="27"/>
      <c r="J29" s="27"/>
      <c r="K29" s="1"/>
      <c r="L29" s="1"/>
      <c r="M29" s="28"/>
      <c r="N29" s="28"/>
    </row>
    <row r="30" spans="2:14" ht="12.75">
      <c r="B30" s="27"/>
      <c r="C30" s="27"/>
      <c r="D30" s="1" t="s">
        <v>2</v>
      </c>
      <c r="E30" s="169">
        <v>5000</v>
      </c>
      <c r="F30" s="28"/>
      <c r="G30" s="28"/>
      <c r="I30" s="27"/>
      <c r="J30" s="27"/>
      <c r="K30" s="1" t="s">
        <v>2</v>
      </c>
      <c r="L30" s="169">
        <v>5000</v>
      </c>
      <c r="M30" s="28"/>
      <c r="N30" s="28"/>
    </row>
    <row r="31" spans="2:14" ht="12.75">
      <c r="B31" s="27"/>
      <c r="C31" s="27"/>
      <c r="D31" s="1" t="s">
        <v>9</v>
      </c>
      <c r="E31" s="169">
        <v>200</v>
      </c>
      <c r="F31" s="28"/>
      <c r="G31" s="28"/>
      <c r="I31" s="27"/>
      <c r="J31" s="27"/>
      <c r="K31" s="1" t="s">
        <v>9</v>
      </c>
      <c r="L31" s="169">
        <v>200</v>
      </c>
      <c r="M31" s="28"/>
      <c r="N31" s="28"/>
    </row>
    <row r="32" spans="2:14" ht="12.75">
      <c r="B32" s="27"/>
      <c r="C32" s="27"/>
      <c r="D32" s="1" t="s">
        <v>10</v>
      </c>
      <c r="E32" s="169">
        <v>2</v>
      </c>
      <c r="F32" s="28"/>
      <c r="G32" s="28"/>
      <c r="I32" s="27"/>
      <c r="J32" s="27"/>
      <c r="K32" s="1" t="s">
        <v>10</v>
      </c>
      <c r="L32" s="169">
        <v>2</v>
      </c>
      <c r="M32" s="28"/>
      <c r="N32" s="28"/>
    </row>
    <row r="33" spans="2:14" ht="12.75">
      <c r="B33" s="27"/>
      <c r="C33" s="27"/>
      <c r="D33" s="1" t="s">
        <v>0</v>
      </c>
      <c r="E33" s="180">
        <v>4</v>
      </c>
      <c r="F33" s="28"/>
      <c r="G33" s="28"/>
      <c r="I33" s="27"/>
      <c r="J33" s="27"/>
      <c r="K33" s="1" t="s">
        <v>0</v>
      </c>
      <c r="L33" s="180">
        <v>4</v>
      </c>
      <c r="M33" s="28"/>
      <c r="N33" s="28"/>
    </row>
    <row r="34" spans="2:14" ht="12.75">
      <c r="B34" s="27"/>
      <c r="C34" s="27"/>
      <c r="D34" s="1" t="s">
        <v>1</v>
      </c>
      <c r="E34" s="179">
        <f>((E32/60)*E31)/E33</f>
        <v>1.6666666666666667</v>
      </c>
      <c r="F34" s="28"/>
      <c r="G34" s="28"/>
      <c r="I34" s="27"/>
      <c r="J34" s="27"/>
      <c r="K34" s="1" t="s">
        <v>1</v>
      </c>
      <c r="L34" s="179">
        <f>((L32/60)*L31)/L33</f>
        <v>1.6666666666666667</v>
      </c>
      <c r="M34" s="28"/>
      <c r="N34" s="28"/>
    </row>
    <row r="35" spans="2:14" ht="12.75">
      <c r="B35" s="27"/>
      <c r="C35" s="27"/>
      <c r="D35" s="1" t="s">
        <v>4</v>
      </c>
      <c r="E35" s="178">
        <f>E16</f>
        <v>0.05</v>
      </c>
      <c r="F35" s="28"/>
      <c r="G35" s="28"/>
      <c r="I35" s="27"/>
      <c r="J35" s="27"/>
      <c r="K35" s="1" t="s">
        <v>4</v>
      </c>
      <c r="L35" s="178">
        <f>L16</f>
        <v>0.03</v>
      </c>
      <c r="M35" s="28"/>
      <c r="N35" s="28"/>
    </row>
    <row r="36" spans="2:14" ht="12.75">
      <c r="B36" s="27"/>
      <c r="C36" s="27"/>
      <c r="D36" s="1"/>
      <c r="E36" s="121"/>
      <c r="F36" s="28"/>
      <c r="G36" s="28"/>
      <c r="I36" s="27"/>
      <c r="J36" s="27"/>
      <c r="K36" s="1"/>
      <c r="L36" s="121"/>
      <c r="M36" s="28"/>
      <c r="N36" s="28"/>
    </row>
    <row r="37" spans="2:14" ht="12.75">
      <c r="B37" s="27"/>
      <c r="C37" s="27"/>
      <c r="D37" s="1" t="s">
        <v>18</v>
      </c>
      <c r="E37" s="177">
        <f>E30*E34*E35</f>
        <v>416.66666666666674</v>
      </c>
      <c r="F37" s="28"/>
      <c r="G37" s="28"/>
      <c r="I37" s="27"/>
      <c r="J37" s="27"/>
      <c r="K37" s="1" t="s">
        <v>18</v>
      </c>
      <c r="L37" s="177">
        <f>L30*L34*L35</f>
        <v>250</v>
      </c>
      <c r="M37" s="28"/>
      <c r="N37" s="28"/>
    </row>
    <row r="38" spans="2:14" ht="12.75">
      <c r="B38" s="27"/>
      <c r="C38" s="27"/>
      <c r="D38" s="1"/>
      <c r="E38" s="121"/>
      <c r="F38" s="28"/>
      <c r="G38" s="28"/>
      <c r="I38" s="27"/>
      <c r="J38" s="27"/>
      <c r="K38" s="1"/>
      <c r="L38" s="121"/>
      <c r="M38" s="28"/>
      <c r="N38" s="28"/>
    </row>
    <row r="39" spans="2:14" ht="12.75">
      <c r="B39" s="27"/>
      <c r="C39" s="27"/>
      <c r="D39" s="1" t="s">
        <v>15</v>
      </c>
      <c r="E39" s="175">
        <f>E37*365</f>
        <v>152083.33333333337</v>
      </c>
      <c r="F39" s="28"/>
      <c r="G39" s="28"/>
      <c r="I39" s="27"/>
      <c r="J39" s="27"/>
      <c r="K39" s="1" t="s">
        <v>15</v>
      </c>
      <c r="L39" s="175">
        <f>L37*365</f>
        <v>91250</v>
      </c>
      <c r="M39" s="28"/>
      <c r="N39" s="28"/>
    </row>
    <row r="40" spans="2:14" ht="12.75">
      <c r="B40" s="27"/>
      <c r="C40" s="29"/>
      <c r="D40" s="30"/>
      <c r="E40" s="33"/>
      <c r="F40" s="31"/>
      <c r="G40" s="28"/>
      <c r="I40" s="27"/>
      <c r="J40" s="29"/>
      <c r="K40" s="30"/>
      <c r="L40" s="33"/>
      <c r="M40" s="31"/>
      <c r="N40" s="28"/>
    </row>
    <row r="41" spans="2:14" ht="12.75">
      <c r="B41" s="27"/>
      <c r="C41" s="1"/>
      <c r="D41" s="1"/>
      <c r="E41" s="4"/>
      <c r="F41" s="1"/>
      <c r="G41" s="28"/>
      <c r="I41" s="27"/>
      <c r="J41" s="1"/>
      <c r="K41" s="1"/>
      <c r="L41" s="4"/>
      <c r="M41" s="1"/>
      <c r="N41" s="28"/>
    </row>
    <row r="42" spans="2:14" ht="12.75">
      <c r="B42" s="27"/>
      <c r="C42" s="1"/>
      <c r="D42" s="1"/>
      <c r="E42" s="4"/>
      <c r="F42" s="1"/>
      <c r="G42" s="28"/>
      <c r="I42" s="27"/>
      <c r="J42" s="1"/>
      <c r="K42" s="1"/>
      <c r="L42" s="4"/>
      <c r="M42" s="1"/>
      <c r="N42" s="28"/>
    </row>
    <row r="43" spans="2:14" s="1" customFormat="1" ht="12" customHeight="1">
      <c r="B43" s="27"/>
      <c r="C43" s="24"/>
      <c r="D43" s="25"/>
      <c r="E43" s="25"/>
      <c r="F43" s="26"/>
      <c r="G43" s="28"/>
      <c r="I43" s="27"/>
      <c r="J43" s="24"/>
      <c r="K43" s="25"/>
      <c r="L43" s="25"/>
      <c r="M43" s="26"/>
      <c r="N43" s="28"/>
    </row>
    <row r="44" spans="2:14" ht="12.75">
      <c r="B44" s="27"/>
      <c r="C44" s="27"/>
      <c r="D44" s="1"/>
      <c r="E44" s="1"/>
      <c r="F44" s="28"/>
      <c r="G44" s="28"/>
      <c r="I44" s="27"/>
      <c r="J44" s="27"/>
      <c r="K44" s="1"/>
      <c r="L44" s="1"/>
      <c r="M44" s="28"/>
      <c r="N44" s="28"/>
    </row>
    <row r="45" spans="2:14" ht="12.75">
      <c r="B45" s="27"/>
      <c r="C45" s="27"/>
      <c r="D45" s="1"/>
      <c r="E45" s="1"/>
      <c r="F45" s="28"/>
      <c r="G45" s="28"/>
      <c r="I45" s="27"/>
      <c r="J45" s="27"/>
      <c r="K45" s="1"/>
      <c r="L45" s="1"/>
      <c r="M45" s="28"/>
      <c r="N45" s="28"/>
    </row>
    <row r="46" spans="2:14" ht="12.75">
      <c r="B46" s="27"/>
      <c r="C46" s="27"/>
      <c r="D46" s="1"/>
      <c r="E46" s="1"/>
      <c r="F46" s="28"/>
      <c r="G46" s="28"/>
      <c r="I46" s="27"/>
      <c r="J46" s="27"/>
      <c r="K46" s="1"/>
      <c r="L46" s="1"/>
      <c r="M46" s="28"/>
      <c r="N46" s="28"/>
    </row>
    <row r="47" spans="2:14" ht="12.75">
      <c r="B47" s="27"/>
      <c r="C47" s="27"/>
      <c r="D47" s="1" t="s">
        <v>6</v>
      </c>
      <c r="E47" s="175">
        <f>E22</f>
        <v>49450.00000000001</v>
      </c>
      <c r="F47" s="28"/>
      <c r="G47" s="28"/>
      <c r="I47" s="27"/>
      <c r="J47" s="27"/>
      <c r="K47" s="1" t="s">
        <v>6</v>
      </c>
      <c r="L47" s="175">
        <f>L22</f>
        <v>29670</v>
      </c>
      <c r="M47" s="28"/>
      <c r="N47" s="28"/>
    </row>
    <row r="48" spans="2:14" ht="12.75">
      <c r="B48" s="27"/>
      <c r="C48" s="27"/>
      <c r="D48" s="1" t="s">
        <v>11</v>
      </c>
      <c r="E48" s="175">
        <f>E39</f>
        <v>152083.33333333337</v>
      </c>
      <c r="F48" s="28"/>
      <c r="G48" s="28"/>
      <c r="I48" s="27"/>
      <c r="J48" s="27"/>
      <c r="K48" s="1" t="s">
        <v>11</v>
      </c>
      <c r="L48" s="175">
        <f>L39</f>
        <v>91250</v>
      </c>
      <c r="M48" s="28"/>
      <c r="N48" s="28"/>
    </row>
    <row r="49" spans="2:14" ht="12.75">
      <c r="B49" s="27"/>
      <c r="C49" s="27"/>
      <c r="D49" s="5" t="s">
        <v>16</v>
      </c>
      <c r="E49" s="176">
        <f>E47+E48</f>
        <v>201533.33333333337</v>
      </c>
      <c r="F49" s="28"/>
      <c r="G49" s="28"/>
      <c r="I49" s="27"/>
      <c r="J49" s="27"/>
      <c r="K49" s="5" t="s">
        <v>16</v>
      </c>
      <c r="L49" s="176">
        <f>L47+L48</f>
        <v>120920</v>
      </c>
      <c r="M49" s="28"/>
      <c r="N49" s="28"/>
    </row>
    <row r="50" spans="2:14" ht="12.75">
      <c r="B50" s="27"/>
      <c r="C50" s="29"/>
      <c r="D50" s="30"/>
      <c r="E50" s="33"/>
      <c r="F50" s="31"/>
      <c r="G50" s="28"/>
      <c r="I50" s="27"/>
      <c r="J50" s="29"/>
      <c r="K50" s="30"/>
      <c r="L50" s="33"/>
      <c r="M50" s="31"/>
      <c r="N50" s="28"/>
    </row>
    <row r="51" spans="2:14" ht="12.75">
      <c r="B51" s="29"/>
      <c r="C51" s="30"/>
      <c r="D51" s="30"/>
      <c r="E51" s="30"/>
      <c r="F51" s="30"/>
      <c r="G51" s="31"/>
      <c r="I51" s="29"/>
      <c r="J51" s="30"/>
      <c r="K51" s="30"/>
      <c r="L51" s="30"/>
      <c r="M51" s="30"/>
      <c r="N51" s="31"/>
    </row>
    <row r="55" spans="2:14" ht="12.75">
      <c r="B55" s="24"/>
      <c r="C55" s="25"/>
      <c r="D55" s="25"/>
      <c r="E55" s="25"/>
      <c r="F55" s="25"/>
      <c r="G55" s="25"/>
      <c r="H55" s="25"/>
      <c r="I55" s="25"/>
      <c r="J55" s="25"/>
      <c r="K55" s="25"/>
      <c r="L55" s="25"/>
      <c r="M55" s="25"/>
      <c r="N55" s="26"/>
    </row>
    <row r="56" spans="2:14" ht="12.75">
      <c r="B56" s="27"/>
      <c r="C56" s="1"/>
      <c r="D56" s="1"/>
      <c r="E56" s="1"/>
      <c r="F56" s="1"/>
      <c r="G56" s="1"/>
      <c r="H56" s="1"/>
      <c r="I56" s="1"/>
      <c r="J56" s="1"/>
      <c r="K56" s="1"/>
      <c r="L56" s="1"/>
      <c r="M56" s="1"/>
      <c r="N56" s="28"/>
    </row>
    <row r="57" spans="2:14" ht="12.75">
      <c r="B57" s="27"/>
      <c r="C57" s="1"/>
      <c r="D57" s="191"/>
      <c r="E57" s="191"/>
      <c r="F57" s="1"/>
      <c r="G57" s="1"/>
      <c r="H57" s="1"/>
      <c r="I57" s="1"/>
      <c r="J57" s="1"/>
      <c r="K57" s="1"/>
      <c r="L57" s="1"/>
      <c r="M57" s="1"/>
      <c r="N57" s="28"/>
    </row>
    <row r="58" spans="2:14" ht="12.75">
      <c r="B58" s="27"/>
      <c r="C58" s="1"/>
      <c r="D58" s="2"/>
      <c r="E58" s="2"/>
      <c r="F58" s="1"/>
      <c r="G58" s="1"/>
      <c r="H58" s="1"/>
      <c r="I58" s="1"/>
      <c r="J58" s="1"/>
      <c r="K58" s="1"/>
      <c r="L58" s="1"/>
      <c r="M58" s="1"/>
      <c r="N58" s="28"/>
    </row>
    <row r="59" spans="2:14" ht="12.75">
      <c r="B59" s="27"/>
      <c r="C59" s="1"/>
      <c r="D59" s="2"/>
      <c r="E59" s="2"/>
      <c r="F59" s="1"/>
      <c r="G59" s="1"/>
      <c r="H59" s="1"/>
      <c r="I59" s="1"/>
      <c r="J59" s="1"/>
      <c r="K59" s="1"/>
      <c r="L59" s="1"/>
      <c r="M59" s="1"/>
      <c r="N59" s="28"/>
    </row>
    <row r="60" spans="2:14" ht="12.75">
      <c r="B60" s="27"/>
      <c r="C60" s="24"/>
      <c r="D60" s="32"/>
      <c r="E60" s="32"/>
      <c r="F60" s="25"/>
      <c r="G60" s="25"/>
      <c r="H60" s="25"/>
      <c r="I60" s="25"/>
      <c r="J60" s="25"/>
      <c r="K60" s="25"/>
      <c r="L60" s="25"/>
      <c r="M60" s="26"/>
      <c r="N60" s="28"/>
    </row>
    <row r="61" spans="2:14" ht="12.75">
      <c r="B61" s="27"/>
      <c r="C61" s="27"/>
      <c r="D61" s="2"/>
      <c r="E61" s="2"/>
      <c r="F61" s="1"/>
      <c r="G61" s="1"/>
      <c r="H61" s="1"/>
      <c r="I61" s="1"/>
      <c r="J61" s="1"/>
      <c r="K61" s="1"/>
      <c r="L61" s="1"/>
      <c r="M61" s="28"/>
      <c r="N61" s="28"/>
    </row>
    <row r="62" spans="2:14" ht="12.75">
      <c r="B62" s="27"/>
      <c r="C62" s="27"/>
      <c r="D62" s="191"/>
      <c r="E62" s="191"/>
      <c r="F62" s="1"/>
      <c r="G62" s="1"/>
      <c r="H62" s="1"/>
      <c r="I62" s="1"/>
      <c r="J62" s="1"/>
      <c r="K62" s="1"/>
      <c r="L62" s="1"/>
      <c r="M62" s="28"/>
      <c r="N62" s="28"/>
    </row>
    <row r="63" spans="2:14" ht="12.75">
      <c r="B63" s="27"/>
      <c r="C63" s="27"/>
      <c r="D63" s="1"/>
      <c r="E63" s="1"/>
      <c r="F63" s="1"/>
      <c r="G63" s="1"/>
      <c r="H63" s="1"/>
      <c r="I63" s="1"/>
      <c r="J63" s="1"/>
      <c r="K63" s="1"/>
      <c r="L63" s="1"/>
      <c r="M63" s="28"/>
      <c r="N63" s="28"/>
    </row>
    <row r="64" spans="2:14" ht="12.75">
      <c r="B64" s="27"/>
      <c r="C64" s="27"/>
      <c r="D64" s="6" t="s">
        <v>13</v>
      </c>
      <c r="E64" s="175">
        <f>E49</f>
        <v>201533.33333333337</v>
      </c>
      <c r="F64" s="1"/>
      <c r="G64" s="1"/>
      <c r="H64" s="1"/>
      <c r="I64" s="1"/>
      <c r="J64" s="1"/>
      <c r="K64" s="1"/>
      <c r="L64" s="1"/>
      <c r="M64" s="28"/>
      <c r="N64" s="28"/>
    </row>
    <row r="65" spans="2:14" ht="12.75">
      <c r="B65" s="27"/>
      <c r="C65" s="27"/>
      <c r="D65" s="6" t="s">
        <v>14</v>
      </c>
      <c r="E65" s="175">
        <f>L49</f>
        <v>120920</v>
      </c>
      <c r="F65" s="1"/>
      <c r="G65" s="1"/>
      <c r="H65" s="1"/>
      <c r="I65" s="1"/>
      <c r="J65" s="1"/>
      <c r="K65" s="1"/>
      <c r="L65" s="1"/>
      <c r="M65" s="28"/>
      <c r="N65" s="28"/>
    </row>
    <row r="66" spans="2:14" ht="12.75">
      <c r="B66" s="27"/>
      <c r="C66" s="27"/>
      <c r="D66" s="3" t="s">
        <v>17</v>
      </c>
      <c r="E66" s="176">
        <f>E64-E65</f>
        <v>80613.33333333337</v>
      </c>
      <c r="F66" s="1"/>
      <c r="G66" s="1"/>
      <c r="H66" s="1"/>
      <c r="I66" s="1"/>
      <c r="J66" s="1"/>
      <c r="K66" s="1"/>
      <c r="L66" s="1"/>
      <c r="M66" s="28"/>
      <c r="N66" s="28"/>
    </row>
    <row r="67" spans="2:14" ht="12.75">
      <c r="B67" s="27"/>
      <c r="C67" s="27"/>
      <c r="D67" s="1"/>
      <c r="E67" s="1"/>
      <c r="F67" s="1"/>
      <c r="G67" s="1"/>
      <c r="H67" s="1"/>
      <c r="I67" s="1"/>
      <c r="J67" s="1"/>
      <c r="K67" s="1"/>
      <c r="L67" s="1"/>
      <c r="M67" s="28"/>
      <c r="N67" s="28"/>
    </row>
    <row r="68" spans="2:14" ht="12.75">
      <c r="B68" s="27"/>
      <c r="C68" s="27"/>
      <c r="D68" s="1"/>
      <c r="E68" s="1"/>
      <c r="F68" s="1"/>
      <c r="G68" s="1"/>
      <c r="H68" s="1"/>
      <c r="I68" s="1"/>
      <c r="J68" s="1"/>
      <c r="K68" s="1"/>
      <c r="L68" s="1"/>
      <c r="M68" s="28"/>
      <c r="N68" s="28"/>
    </row>
    <row r="69" spans="2:14" ht="12.75">
      <c r="B69" s="27"/>
      <c r="C69" s="27"/>
      <c r="D69" s="1"/>
      <c r="E69" s="1"/>
      <c r="F69" s="1"/>
      <c r="G69" s="1"/>
      <c r="H69" s="1"/>
      <c r="I69" s="1"/>
      <c r="J69" s="1"/>
      <c r="K69" s="1"/>
      <c r="L69" s="1"/>
      <c r="M69" s="28"/>
      <c r="N69" s="28"/>
    </row>
    <row r="70" spans="2:14" ht="12.75">
      <c r="B70" s="27"/>
      <c r="C70" s="27"/>
      <c r="D70" s="1"/>
      <c r="E70" s="1"/>
      <c r="F70" s="1"/>
      <c r="G70" s="1"/>
      <c r="H70" s="1"/>
      <c r="I70" s="1"/>
      <c r="J70" s="1"/>
      <c r="K70" s="1"/>
      <c r="L70" s="1"/>
      <c r="M70" s="28"/>
      <c r="N70" s="28"/>
    </row>
    <row r="71" spans="2:14" ht="12.75">
      <c r="B71" s="27"/>
      <c r="C71" s="27"/>
      <c r="D71" s="1"/>
      <c r="E71" s="1"/>
      <c r="F71" s="1"/>
      <c r="G71" s="1"/>
      <c r="H71" s="1"/>
      <c r="I71" s="1"/>
      <c r="J71" s="1"/>
      <c r="K71" s="1"/>
      <c r="L71" s="1"/>
      <c r="M71" s="28"/>
      <c r="N71" s="28"/>
    </row>
    <row r="72" spans="2:14" ht="12.75">
      <c r="B72" s="27"/>
      <c r="C72" s="27"/>
      <c r="D72" s="1"/>
      <c r="E72" s="1"/>
      <c r="F72" s="1"/>
      <c r="G72" s="1"/>
      <c r="H72" s="1"/>
      <c r="I72" s="1"/>
      <c r="J72" s="1"/>
      <c r="K72" s="1"/>
      <c r="L72" s="1"/>
      <c r="M72" s="28"/>
      <c r="N72" s="28"/>
    </row>
    <row r="73" spans="2:14" ht="12.75">
      <c r="B73" s="27"/>
      <c r="C73" s="27"/>
      <c r="D73" s="1"/>
      <c r="E73" s="1"/>
      <c r="F73" s="1"/>
      <c r="G73" s="1"/>
      <c r="H73" s="1"/>
      <c r="I73" s="1"/>
      <c r="J73" s="1"/>
      <c r="K73" s="1"/>
      <c r="L73" s="1"/>
      <c r="M73" s="28"/>
      <c r="N73" s="28"/>
    </row>
    <row r="74" spans="2:14" ht="12.75">
      <c r="B74" s="27"/>
      <c r="C74" s="27"/>
      <c r="D74" s="1"/>
      <c r="E74" s="1"/>
      <c r="F74" s="1"/>
      <c r="G74" s="1"/>
      <c r="H74" s="1"/>
      <c r="I74" s="1"/>
      <c r="J74" s="1"/>
      <c r="K74" s="1"/>
      <c r="L74" s="1"/>
      <c r="M74" s="28"/>
      <c r="N74" s="28"/>
    </row>
    <row r="75" spans="2:14" ht="12.75">
      <c r="B75" s="27"/>
      <c r="C75" s="29"/>
      <c r="D75" s="30"/>
      <c r="E75" s="30"/>
      <c r="F75" s="30"/>
      <c r="G75" s="30"/>
      <c r="H75" s="30"/>
      <c r="I75" s="30"/>
      <c r="J75" s="30"/>
      <c r="K75" s="30"/>
      <c r="L75" s="30"/>
      <c r="M75" s="31"/>
      <c r="N75" s="28"/>
    </row>
    <row r="76" spans="2:14" ht="12.75">
      <c r="B76" s="29"/>
      <c r="C76" s="30"/>
      <c r="D76" s="30"/>
      <c r="E76" s="30"/>
      <c r="F76" s="30"/>
      <c r="G76" s="30"/>
      <c r="H76" s="30"/>
      <c r="I76" s="30"/>
      <c r="J76" s="30"/>
      <c r="K76" s="30"/>
      <c r="L76" s="30"/>
      <c r="M76" s="30"/>
      <c r="N76" s="31"/>
    </row>
  </sheetData>
  <sheetProtection sheet="1"/>
  <mergeCells count="6">
    <mergeCell ref="D57:E57"/>
    <mergeCell ref="D62:E62"/>
    <mergeCell ref="K13:L13"/>
    <mergeCell ref="D8:E8"/>
    <mergeCell ref="D13:E13"/>
    <mergeCell ref="K8:L8"/>
  </mergeCells>
  <printOptions/>
  <pageMargins left="0.7480314960629921" right="0.7480314960629921" top="0.984251968503937" bottom="0.984251968503937" header="0.5118110236220472" footer="0.5118110236220472"/>
  <pageSetup horizontalDpi="600" verticalDpi="600" orientation="portrait" paperSize="9" scale="56" r:id="rId2"/>
  <colBreaks count="1" manualBreakCount="1">
    <brk id="14" min="4" max="76" man="1"/>
  </colBreaks>
  <drawing r:id="rId1"/>
</worksheet>
</file>

<file path=xl/worksheets/sheet6.xml><?xml version="1.0" encoding="utf-8"?>
<worksheet xmlns="http://schemas.openxmlformats.org/spreadsheetml/2006/main" xmlns:r="http://schemas.openxmlformats.org/officeDocument/2006/relationships">
  <sheetPr codeName="Blad3">
    <tabColor rgb="FFFF0000"/>
    <pageSetUpPr fitToPage="1"/>
  </sheetPr>
  <dimension ref="A1:A1"/>
  <sheetViews>
    <sheetView showGridLines="0" zoomScale="80" zoomScaleNormal="80" workbookViewId="0" topLeftCell="A1">
      <selection activeCell="O46" sqref="O46"/>
    </sheetView>
  </sheetViews>
  <sheetFormatPr defaultColWidth="9.140625" defaultRowHeight="12.75"/>
  <cols>
    <col min="1" max="1" width="3.57421875" style="0" customWidth="1"/>
    <col min="8" max="8" width="9.140625" style="0" customWidth="1"/>
    <col min="17" max="17" width="4.00390625" style="0" customWidth="1"/>
  </cols>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codeName="Blad7">
    <tabColor rgb="FF00B0F0"/>
    <pageSetUpPr fitToPage="1"/>
  </sheetPr>
  <dimension ref="B1:AH309"/>
  <sheetViews>
    <sheetView zoomScale="70" zoomScaleNormal="70" zoomScaleSheetLayoutView="66" zoomScalePageLayoutView="0" workbookViewId="0" topLeftCell="A1">
      <pane ySplit="29" topLeftCell="A30" activePane="bottomLeft" state="frozen"/>
      <selection pane="topLeft" activeCell="O46" sqref="O46"/>
      <selection pane="bottomLeft" activeCell="E94" sqref="E94"/>
    </sheetView>
  </sheetViews>
  <sheetFormatPr defaultColWidth="9.140625" defaultRowHeight="12.75"/>
  <cols>
    <col min="1" max="1" width="1.421875" style="16" customWidth="1"/>
    <col min="2" max="2" width="5.140625" style="16" bestFit="1" customWidth="1"/>
    <col min="3" max="3" width="17.140625" style="16" customWidth="1"/>
    <col min="4" max="4" width="53.00390625" style="16" customWidth="1"/>
    <col min="5" max="5" width="15.421875" style="16" customWidth="1"/>
    <col min="6" max="6" width="13.8515625" style="16" customWidth="1"/>
    <col min="7" max="7" width="11.57421875" style="16" customWidth="1"/>
    <col min="8" max="8" width="12.28125" style="16" customWidth="1"/>
    <col min="9" max="9" width="12.00390625" style="16" customWidth="1"/>
    <col min="10" max="10" width="12.28125" style="16" customWidth="1"/>
    <col min="11" max="11" width="11.57421875" style="16" customWidth="1"/>
    <col min="12" max="12" width="12.28125" style="16" customWidth="1"/>
    <col min="13" max="13" width="11.28125" style="16" customWidth="1"/>
    <col min="14" max="14" width="12.28125" style="16" customWidth="1"/>
    <col min="15" max="15" width="11.57421875" style="16" customWidth="1"/>
    <col min="16" max="16" width="12.28125" style="16" customWidth="1"/>
    <col min="17" max="17" width="11.28125" style="16" customWidth="1"/>
    <col min="18" max="18" width="12.28125" style="16" customWidth="1"/>
    <col min="19" max="19" width="11.57421875" style="16" customWidth="1"/>
    <col min="20" max="20" width="12.28125" style="16" customWidth="1"/>
    <col min="21" max="21" width="11.57421875" style="16" customWidth="1"/>
    <col min="22" max="22" width="12.28125" style="16" customWidth="1"/>
    <col min="23" max="23" width="11.57421875" style="16" customWidth="1"/>
    <col min="24" max="24" width="12.28125" style="16" customWidth="1"/>
    <col min="25" max="25" width="11.57421875" style="16" customWidth="1"/>
    <col min="26" max="26" width="12.28125" style="16" customWidth="1"/>
    <col min="27" max="27" width="11.57421875" style="16" customWidth="1"/>
    <col min="28" max="28" width="12.28125" style="16" bestFit="1" customWidth="1"/>
    <col min="29" max="29" width="11.57421875" style="16" bestFit="1" customWidth="1"/>
    <col min="30" max="30" width="12.28125" style="16" bestFit="1" customWidth="1"/>
    <col min="31" max="31" width="12.00390625" style="16" bestFit="1" customWidth="1"/>
    <col min="32" max="32" width="12.28125" style="16" bestFit="1" customWidth="1"/>
    <col min="33" max="33" width="11.57421875" style="16" bestFit="1" customWidth="1"/>
    <col min="34" max="34" width="12.28125" style="16" bestFit="1" customWidth="1"/>
    <col min="35" max="16384" width="9.140625" style="16" customWidth="1"/>
  </cols>
  <sheetData>
    <row r="1" spans="3:26" ht="12.75">
      <c r="C1" s="15"/>
      <c r="D1" s="15"/>
      <c r="E1" s="15"/>
      <c r="F1" s="15"/>
      <c r="G1" s="15"/>
      <c r="H1" s="15"/>
      <c r="I1" s="15"/>
      <c r="J1" s="15"/>
      <c r="K1" s="15"/>
      <c r="L1" s="15"/>
      <c r="U1" s="15"/>
      <c r="V1" s="15"/>
      <c r="W1" s="15"/>
      <c r="X1" s="15"/>
      <c r="Y1" s="15"/>
      <c r="Z1" s="15"/>
    </row>
    <row r="2" spans="3:26" ht="12.75" customHeight="1">
      <c r="C2" s="15"/>
      <c r="D2" s="15"/>
      <c r="E2" s="203" t="s">
        <v>139</v>
      </c>
      <c r="F2" s="203"/>
      <c r="G2" s="203"/>
      <c r="H2" s="203"/>
      <c r="I2" s="203"/>
      <c r="J2" s="203"/>
      <c r="K2" s="203"/>
      <c r="L2" s="203"/>
      <c r="N2" s="167" t="s">
        <v>150</v>
      </c>
      <c r="U2" s="15"/>
      <c r="V2" s="15"/>
      <c r="W2" s="15"/>
      <c r="X2" s="15"/>
      <c r="Y2" s="15"/>
      <c r="Z2" s="15"/>
    </row>
    <row r="3" spans="3:28" s="94" customFormat="1" ht="14.25">
      <c r="C3" s="17"/>
      <c r="F3" s="199"/>
      <c r="G3" s="199"/>
      <c r="H3" s="199"/>
      <c r="I3" s="199"/>
      <c r="J3" s="199"/>
      <c r="K3" s="199"/>
      <c r="L3" s="199"/>
      <c r="M3" s="17"/>
      <c r="Y3" s="17"/>
      <c r="Z3" s="17"/>
      <c r="AA3" s="17"/>
      <c r="AB3" s="17"/>
    </row>
    <row r="4" spans="3:28" ht="12.75">
      <c r="C4" s="15"/>
      <c r="E4" s="200" t="s">
        <v>112</v>
      </c>
      <c r="F4" s="201"/>
      <c r="G4" s="201"/>
      <c r="H4" s="201"/>
      <c r="I4" s="201"/>
      <c r="J4" s="201"/>
      <c r="K4" s="201"/>
      <c r="L4" s="202"/>
      <c r="M4" s="115"/>
      <c r="N4" s="15"/>
      <c r="Y4" s="17"/>
      <c r="Z4" s="17"/>
      <c r="AA4" s="15"/>
      <c r="AB4" s="15"/>
    </row>
    <row r="5" spans="2:26" ht="13.5" customHeight="1">
      <c r="B5" s="197" t="s">
        <v>35</v>
      </c>
      <c r="C5" s="197"/>
      <c r="D5" s="198"/>
      <c r="E5" s="118" t="s">
        <v>130</v>
      </c>
      <c r="F5" s="104" t="s">
        <v>105</v>
      </c>
      <c r="G5" s="104" t="s">
        <v>106</v>
      </c>
      <c r="H5" s="104" t="s">
        <v>107</v>
      </c>
      <c r="I5" s="104" t="s">
        <v>108</v>
      </c>
      <c r="J5" s="104" t="s">
        <v>109</v>
      </c>
      <c r="K5" s="104" t="s">
        <v>110</v>
      </c>
      <c r="L5" s="108" t="s">
        <v>111</v>
      </c>
      <c r="N5" s="62"/>
      <c r="Y5" s="15"/>
      <c r="Z5" s="15"/>
    </row>
    <row r="6" spans="2:12" ht="12.75">
      <c r="B6" s="49">
        <v>1</v>
      </c>
      <c r="C6" s="51" t="s">
        <v>116</v>
      </c>
      <c r="D6" s="51"/>
      <c r="E6" s="117">
        <f aca="true" t="shared" si="0" ref="E6:E20">IF(F6="","",SUM(F6:L6))</f>
        <v>0</v>
      </c>
      <c r="F6" s="97">
        <f>COUNTIF(G$30:G$311,$B6)+COUNTIF(N$30:N$311,$B6)+COUNTIF(U$30:U$311,$B6)+COUNTIF(AB$30:AB$311,$B6)</f>
        <v>0</v>
      </c>
      <c r="G6" s="97">
        <f>COUNTIF(H$30:H$311,$B6)+COUNTIF(O$30:O$311,$B6)+COUNTIF(V$30:V$311,$B6)+COUNTIF(AC$30:AC$311,$B6)</f>
        <v>0</v>
      </c>
      <c r="H6" s="97">
        <f aca="true" t="shared" si="1" ref="H6:L20">COUNTIF(I$30:I$311,$B6)+COUNTIF(P$30:P$311,$B6)+COUNTIF(W$30:W$311,$B6)+COUNTIF(AD$30:AD$311,$B6)</f>
        <v>0</v>
      </c>
      <c r="I6" s="97">
        <f t="shared" si="1"/>
        <v>0</v>
      </c>
      <c r="J6" s="97">
        <f t="shared" si="1"/>
        <v>0</v>
      </c>
      <c r="K6" s="97">
        <f t="shared" si="1"/>
        <v>0</v>
      </c>
      <c r="L6" s="97">
        <f t="shared" si="1"/>
        <v>0</v>
      </c>
    </row>
    <row r="7" spans="2:16" ht="12.75">
      <c r="B7" s="49">
        <v>2</v>
      </c>
      <c r="C7" s="51" t="s">
        <v>117</v>
      </c>
      <c r="D7" s="51"/>
      <c r="E7" s="117">
        <f t="shared" si="0"/>
        <v>0</v>
      </c>
      <c r="F7" s="97">
        <f aca="true" t="shared" si="2" ref="F7:F20">COUNTIF(G$30:G$311,$B7)+COUNTIF(N$30:N$311,$B7)+COUNTIF(U$30:U$311,$B7)+COUNTIF(AB$30:AB$311,$B7)</f>
        <v>0</v>
      </c>
      <c r="G7" s="97">
        <f aca="true" t="shared" si="3" ref="G7:G20">COUNTIF(H$30:H$311,$B7)+COUNTIF(O$30:O$311,$B7)+COUNTIF(V$30:V$311,$B7)+COUNTIF(AC$30:AC$311,$B7)</f>
        <v>0</v>
      </c>
      <c r="H7" s="97">
        <f t="shared" si="1"/>
        <v>0</v>
      </c>
      <c r="I7" s="97">
        <f t="shared" si="1"/>
        <v>0</v>
      </c>
      <c r="J7" s="97">
        <f t="shared" si="1"/>
        <v>0</v>
      </c>
      <c r="K7" s="97">
        <f t="shared" si="1"/>
        <v>0</v>
      </c>
      <c r="L7" s="97">
        <f t="shared" si="1"/>
        <v>0</v>
      </c>
      <c r="N7" s="95" t="s">
        <v>115</v>
      </c>
      <c r="O7" s="96"/>
      <c r="P7" s="97"/>
    </row>
    <row r="8" spans="2:12" ht="13.5" thickBot="1">
      <c r="B8" s="49">
        <v>3</v>
      </c>
      <c r="C8" s="51" t="s">
        <v>118</v>
      </c>
      <c r="D8" s="51"/>
      <c r="E8" s="117">
        <f t="shared" si="0"/>
        <v>0</v>
      </c>
      <c r="F8" s="97">
        <f t="shared" si="2"/>
        <v>0</v>
      </c>
      <c r="G8" s="97">
        <f t="shared" si="3"/>
        <v>0</v>
      </c>
      <c r="H8" s="97">
        <f t="shared" si="1"/>
        <v>0</v>
      </c>
      <c r="I8" s="97">
        <f t="shared" si="1"/>
        <v>0</v>
      </c>
      <c r="J8" s="97">
        <f t="shared" si="1"/>
        <v>0</v>
      </c>
      <c r="K8" s="97">
        <f t="shared" si="1"/>
        <v>0</v>
      </c>
      <c r="L8" s="97">
        <f t="shared" si="1"/>
        <v>0</v>
      </c>
    </row>
    <row r="9" spans="2:18" ht="12.75">
      <c r="B9" s="49">
        <v>4</v>
      </c>
      <c r="C9" s="51" t="s">
        <v>119</v>
      </c>
      <c r="D9" s="51"/>
      <c r="E9" s="117">
        <f t="shared" si="0"/>
        <v>0</v>
      </c>
      <c r="F9" s="97">
        <f t="shared" si="2"/>
        <v>0</v>
      </c>
      <c r="G9" s="97">
        <f t="shared" si="3"/>
        <v>0</v>
      </c>
      <c r="H9" s="97">
        <f t="shared" si="1"/>
        <v>0</v>
      </c>
      <c r="I9" s="97">
        <f t="shared" si="1"/>
        <v>0</v>
      </c>
      <c r="J9" s="97">
        <f t="shared" si="1"/>
        <v>0</v>
      </c>
      <c r="K9" s="97">
        <f t="shared" si="1"/>
        <v>0</v>
      </c>
      <c r="L9" s="97">
        <f t="shared" si="1"/>
        <v>0</v>
      </c>
      <c r="N9" s="65"/>
      <c r="O9" s="91"/>
      <c r="P9" s="66"/>
      <c r="Q9" s="66"/>
      <c r="R9" s="67"/>
    </row>
    <row r="10" spans="2:21" ht="15" customHeight="1">
      <c r="B10" s="49">
        <v>5</v>
      </c>
      <c r="C10" s="51" t="s">
        <v>120</v>
      </c>
      <c r="D10" s="51"/>
      <c r="E10" s="117">
        <f t="shared" si="0"/>
        <v>0</v>
      </c>
      <c r="F10" s="97">
        <f t="shared" si="2"/>
        <v>0</v>
      </c>
      <c r="G10" s="97">
        <f t="shared" si="3"/>
        <v>0</v>
      </c>
      <c r="H10" s="97">
        <f t="shared" si="1"/>
        <v>0</v>
      </c>
      <c r="I10" s="97">
        <f t="shared" si="1"/>
        <v>0</v>
      </c>
      <c r="J10" s="97">
        <f t="shared" si="1"/>
        <v>0</v>
      </c>
      <c r="K10" s="97">
        <f t="shared" si="1"/>
        <v>0</v>
      </c>
      <c r="L10" s="97">
        <f t="shared" si="1"/>
        <v>0</v>
      </c>
      <c r="N10" s="70"/>
      <c r="O10" s="110" t="s">
        <v>87</v>
      </c>
      <c r="P10" s="103"/>
      <c r="Q10" s="103"/>
      <c r="R10" s="68"/>
      <c r="T10" s="15"/>
      <c r="U10" s="15"/>
    </row>
    <row r="11" spans="2:21" ht="12.75" customHeight="1">
      <c r="B11" s="49">
        <v>6</v>
      </c>
      <c r="C11" s="51" t="s">
        <v>121</v>
      </c>
      <c r="D11" s="51"/>
      <c r="E11" s="117">
        <f t="shared" si="0"/>
        <v>0</v>
      </c>
      <c r="F11" s="97">
        <f t="shared" si="2"/>
        <v>0</v>
      </c>
      <c r="G11" s="97">
        <f t="shared" si="3"/>
        <v>0</v>
      </c>
      <c r="H11" s="97">
        <f t="shared" si="1"/>
        <v>0</v>
      </c>
      <c r="I11" s="97">
        <f t="shared" si="1"/>
        <v>0</v>
      </c>
      <c r="J11" s="97">
        <f t="shared" si="1"/>
        <v>0</v>
      </c>
      <c r="K11" s="97">
        <f t="shared" si="1"/>
        <v>0</v>
      </c>
      <c r="L11" s="97">
        <f t="shared" si="1"/>
        <v>0</v>
      </c>
      <c r="N11" s="92"/>
      <c r="O11" s="74"/>
      <c r="P11" s="15"/>
      <c r="Q11" s="15"/>
      <c r="R11" s="93"/>
      <c r="T11" s="15"/>
      <c r="U11" s="15"/>
    </row>
    <row r="12" spans="2:21" ht="12.75" customHeight="1">
      <c r="B12" s="49">
        <v>7</v>
      </c>
      <c r="C12" s="51" t="s">
        <v>122</v>
      </c>
      <c r="D12" s="51"/>
      <c r="E12" s="117">
        <f t="shared" si="0"/>
        <v>0</v>
      </c>
      <c r="F12" s="97">
        <f t="shared" si="2"/>
        <v>0</v>
      </c>
      <c r="G12" s="97">
        <f t="shared" si="3"/>
        <v>0</v>
      </c>
      <c r="H12" s="97">
        <f t="shared" si="1"/>
        <v>0</v>
      </c>
      <c r="I12" s="97">
        <f t="shared" si="1"/>
        <v>0</v>
      </c>
      <c r="J12" s="97">
        <f t="shared" si="1"/>
        <v>0</v>
      </c>
      <c r="K12" s="97">
        <f t="shared" si="1"/>
        <v>0</v>
      </c>
      <c r="L12" s="97">
        <f t="shared" si="1"/>
        <v>0</v>
      </c>
      <c r="N12" s="70"/>
      <c r="O12" s="15"/>
      <c r="P12" s="76" t="s">
        <v>114</v>
      </c>
      <c r="Q12" s="163" t="s">
        <v>132</v>
      </c>
      <c r="R12" s="164"/>
      <c r="T12" s="15"/>
      <c r="U12" s="15"/>
    </row>
    <row r="13" spans="2:21" ht="12.75" customHeight="1">
      <c r="B13" s="49">
        <v>8</v>
      </c>
      <c r="C13" s="51" t="s">
        <v>123</v>
      </c>
      <c r="D13" s="51"/>
      <c r="E13" s="117">
        <f t="shared" si="0"/>
        <v>0</v>
      </c>
      <c r="F13" s="97">
        <f t="shared" si="2"/>
        <v>0</v>
      </c>
      <c r="G13" s="97">
        <f t="shared" si="3"/>
        <v>0</v>
      </c>
      <c r="H13" s="97">
        <f t="shared" si="1"/>
        <v>0</v>
      </c>
      <c r="I13" s="97">
        <f t="shared" si="1"/>
        <v>0</v>
      </c>
      <c r="J13" s="97">
        <f t="shared" si="1"/>
        <v>0</v>
      </c>
      <c r="K13" s="97">
        <f t="shared" si="1"/>
        <v>0</v>
      </c>
      <c r="L13" s="97">
        <f t="shared" si="1"/>
        <v>0</v>
      </c>
      <c r="N13" s="70"/>
      <c r="O13" s="15"/>
      <c r="P13" s="76" t="s">
        <v>113</v>
      </c>
      <c r="Q13" s="165">
        <v>40179</v>
      </c>
      <c r="R13" s="166"/>
      <c r="T13" s="15"/>
      <c r="U13" s="15"/>
    </row>
    <row r="14" spans="2:34" ht="13.5" thickBot="1">
      <c r="B14" s="49">
        <v>9</v>
      </c>
      <c r="C14" s="99" t="s">
        <v>124</v>
      </c>
      <c r="D14" s="99"/>
      <c r="E14" s="117">
        <f t="shared" si="0"/>
        <v>0</v>
      </c>
      <c r="F14" s="97">
        <f t="shared" si="2"/>
        <v>0</v>
      </c>
      <c r="G14" s="97">
        <f t="shared" si="3"/>
        <v>0</v>
      </c>
      <c r="H14" s="97">
        <f t="shared" si="1"/>
        <v>0</v>
      </c>
      <c r="I14" s="97">
        <f t="shared" si="1"/>
        <v>0</v>
      </c>
      <c r="J14" s="97">
        <f t="shared" si="1"/>
        <v>0</v>
      </c>
      <c r="K14" s="97">
        <f t="shared" si="1"/>
        <v>0</v>
      </c>
      <c r="L14" s="97">
        <f t="shared" si="1"/>
        <v>0</v>
      </c>
      <c r="N14" s="71"/>
      <c r="O14" s="69"/>
      <c r="P14" s="69"/>
      <c r="Q14" s="69"/>
      <c r="R14" s="75"/>
      <c r="T14" s="73"/>
      <c r="U14" s="73"/>
      <c r="AA14" s="15"/>
      <c r="AB14" s="15"/>
      <c r="AC14" s="15"/>
      <c r="AD14" s="15"/>
      <c r="AE14" s="15"/>
      <c r="AF14" s="15"/>
      <c r="AG14" s="15"/>
      <c r="AH14" s="15"/>
    </row>
    <row r="15" spans="2:34" ht="12.75">
      <c r="B15" s="98">
        <v>10</v>
      </c>
      <c r="C15" s="101" t="s">
        <v>125</v>
      </c>
      <c r="D15" s="102"/>
      <c r="E15" s="117">
        <f t="shared" si="0"/>
        <v>0</v>
      </c>
      <c r="F15" s="97">
        <f t="shared" si="2"/>
        <v>0</v>
      </c>
      <c r="G15" s="97">
        <f t="shared" si="3"/>
        <v>0</v>
      </c>
      <c r="H15" s="97">
        <f t="shared" si="1"/>
        <v>0</v>
      </c>
      <c r="I15" s="97">
        <f t="shared" si="1"/>
        <v>0</v>
      </c>
      <c r="J15" s="97">
        <f t="shared" si="1"/>
        <v>0</v>
      </c>
      <c r="K15" s="97">
        <f t="shared" si="1"/>
        <v>0</v>
      </c>
      <c r="L15" s="97">
        <f t="shared" si="1"/>
        <v>0</v>
      </c>
      <c r="N15" s="15"/>
      <c r="O15" s="15"/>
      <c r="P15" s="15"/>
      <c r="Q15" s="15"/>
      <c r="R15" s="15"/>
      <c r="T15" s="15"/>
      <c r="AA15" s="15"/>
      <c r="AB15" s="15"/>
      <c r="AC15" s="15"/>
      <c r="AD15" s="15"/>
      <c r="AE15" s="15"/>
      <c r="AF15" s="15"/>
      <c r="AG15" s="15"/>
      <c r="AH15" s="15"/>
    </row>
    <row r="16" spans="2:34" ht="12.75">
      <c r="B16" s="49">
        <v>11</v>
      </c>
      <c r="C16" s="100" t="s">
        <v>126</v>
      </c>
      <c r="D16" s="100"/>
      <c r="E16" s="117">
        <f t="shared" si="0"/>
        <v>0</v>
      </c>
      <c r="F16" s="97">
        <f t="shared" si="2"/>
        <v>0</v>
      </c>
      <c r="G16" s="97">
        <f t="shared" si="3"/>
        <v>0</v>
      </c>
      <c r="H16" s="97">
        <f t="shared" si="1"/>
        <v>0</v>
      </c>
      <c r="I16" s="97">
        <f t="shared" si="1"/>
        <v>0</v>
      </c>
      <c r="J16" s="97">
        <f t="shared" si="1"/>
        <v>0</v>
      </c>
      <c r="K16" s="97">
        <f t="shared" si="1"/>
        <v>0</v>
      </c>
      <c r="L16" s="97">
        <f t="shared" si="1"/>
        <v>0</v>
      </c>
      <c r="N16" s="15"/>
      <c r="O16" s="15"/>
      <c r="P16" s="15"/>
      <c r="Q16" s="15"/>
      <c r="R16" s="15"/>
      <c r="T16" s="15"/>
      <c r="AA16" s="15"/>
      <c r="AB16" s="15"/>
      <c r="AC16" s="15"/>
      <c r="AD16" s="15"/>
      <c r="AE16" s="15"/>
      <c r="AF16" s="15"/>
      <c r="AG16" s="15"/>
      <c r="AH16" s="15"/>
    </row>
    <row r="17" spans="2:34" ht="14.25">
      <c r="B17" s="49">
        <v>12</v>
      </c>
      <c r="C17" s="51" t="s">
        <v>127</v>
      </c>
      <c r="D17" s="51"/>
      <c r="E17" s="117">
        <f t="shared" si="0"/>
        <v>0</v>
      </c>
      <c r="F17" s="97">
        <f t="shared" si="2"/>
        <v>0</v>
      </c>
      <c r="G17" s="97">
        <f t="shared" si="3"/>
        <v>0</v>
      </c>
      <c r="H17" s="97">
        <f t="shared" si="1"/>
        <v>0</v>
      </c>
      <c r="I17" s="97">
        <f t="shared" si="1"/>
        <v>0</v>
      </c>
      <c r="J17" s="97">
        <f t="shared" si="1"/>
        <v>0</v>
      </c>
      <c r="K17" s="97">
        <f t="shared" si="1"/>
        <v>0</v>
      </c>
      <c r="L17" s="97">
        <f t="shared" si="1"/>
        <v>0</v>
      </c>
      <c r="N17" s="107" t="s">
        <v>77</v>
      </c>
      <c r="R17" s="15"/>
      <c r="T17" s="15"/>
      <c r="AA17" s="15"/>
      <c r="AB17" s="15"/>
      <c r="AC17" s="15"/>
      <c r="AD17" s="15"/>
      <c r="AE17" s="15"/>
      <c r="AF17" s="15"/>
      <c r="AG17" s="15"/>
      <c r="AH17" s="15"/>
    </row>
    <row r="18" spans="2:34" ht="12.75">
      <c r="B18" s="49">
        <v>13</v>
      </c>
      <c r="C18" s="51" t="s">
        <v>128</v>
      </c>
      <c r="D18" s="51"/>
      <c r="E18" s="117">
        <f t="shared" si="0"/>
        <v>0</v>
      </c>
      <c r="F18" s="97">
        <f t="shared" si="2"/>
        <v>0</v>
      </c>
      <c r="G18" s="97">
        <f t="shared" si="3"/>
        <v>0</v>
      </c>
      <c r="H18" s="97">
        <f t="shared" si="1"/>
        <v>0</v>
      </c>
      <c r="I18" s="97">
        <f t="shared" si="1"/>
        <v>0</v>
      </c>
      <c r="J18" s="97">
        <f t="shared" si="1"/>
        <v>0</v>
      </c>
      <c r="K18" s="97">
        <f t="shared" si="1"/>
        <v>0</v>
      </c>
      <c r="L18" s="97">
        <f t="shared" si="1"/>
        <v>0</v>
      </c>
      <c r="N18" s="105"/>
      <c r="O18" s="105"/>
      <c r="P18" s="106"/>
      <c r="Q18" s="105"/>
      <c r="R18" s="15"/>
      <c r="T18" s="15"/>
      <c r="AA18" s="15"/>
      <c r="AB18" s="15"/>
      <c r="AC18" s="15"/>
      <c r="AD18" s="15"/>
      <c r="AE18" s="15"/>
      <c r="AF18" s="15"/>
      <c r="AG18" s="15"/>
      <c r="AH18" s="15"/>
    </row>
    <row r="19" spans="2:34" ht="12.75">
      <c r="B19" s="49">
        <v>14</v>
      </c>
      <c r="C19" s="111" t="s">
        <v>129</v>
      </c>
      <c r="D19" s="51"/>
      <c r="E19" s="117">
        <f t="shared" si="0"/>
        <v>0</v>
      </c>
      <c r="F19" s="97">
        <f t="shared" si="2"/>
        <v>0</v>
      </c>
      <c r="G19" s="97">
        <f t="shared" si="3"/>
        <v>0</v>
      </c>
      <c r="H19" s="97">
        <f t="shared" si="1"/>
        <v>0</v>
      </c>
      <c r="I19" s="97">
        <f t="shared" si="1"/>
        <v>0</v>
      </c>
      <c r="J19" s="97">
        <f t="shared" si="1"/>
        <v>0</v>
      </c>
      <c r="K19" s="97">
        <f t="shared" si="1"/>
        <v>0</v>
      </c>
      <c r="L19" s="97">
        <f t="shared" si="1"/>
        <v>0</v>
      </c>
      <c r="N19" s="90">
        <f>COUNT(C30:C309)</f>
        <v>0</v>
      </c>
      <c r="O19" s="62" t="s">
        <v>131</v>
      </c>
      <c r="R19" s="15"/>
      <c r="T19" s="15"/>
      <c r="AA19" s="15"/>
      <c r="AB19" s="15"/>
      <c r="AC19" s="15"/>
      <c r="AD19" s="15"/>
      <c r="AE19" s="15"/>
      <c r="AF19" s="15"/>
      <c r="AG19" s="15"/>
      <c r="AH19" s="15"/>
    </row>
    <row r="20" spans="2:34" ht="12.75">
      <c r="B20" s="49">
        <v>15</v>
      </c>
      <c r="C20" s="119" t="s">
        <v>133</v>
      </c>
      <c r="D20" s="102"/>
      <c r="E20" s="116">
        <f t="shared" si="0"/>
        <v>0</v>
      </c>
      <c r="F20" s="97">
        <f t="shared" si="2"/>
        <v>0</v>
      </c>
      <c r="G20" s="97">
        <f t="shared" si="3"/>
        <v>0</v>
      </c>
      <c r="H20" s="97">
        <f t="shared" si="1"/>
        <v>0</v>
      </c>
      <c r="I20" s="97">
        <f t="shared" si="1"/>
        <v>0</v>
      </c>
      <c r="J20" s="97">
        <f t="shared" si="1"/>
        <v>0</v>
      </c>
      <c r="K20" s="97">
        <f t="shared" si="1"/>
        <v>0</v>
      </c>
      <c r="L20" s="97">
        <f t="shared" si="1"/>
        <v>0</v>
      </c>
      <c r="O20" s="109"/>
      <c r="P20" s="62"/>
      <c r="S20" s="15"/>
      <c r="T20" s="15"/>
      <c r="AA20" s="15"/>
      <c r="AB20" s="15"/>
      <c r="AC20" s="15"/>
      <c r="AD20" s="15"/>
      <c r="AE20" s="15"/>
      <c r="AF20" s="15"/>
      <c r="AG20" s="15"/>
      <c r="AH20" s="15"/>
    </row>
    <row r="21" spans="5:34" ht="12.75">
      <c r="E21" s="114"/>
      <c r="S21" s="15"/>
      <c r="T21" s="15"/>
      <c r="AA21" s="15"/>
      <c r="AB21" s="15"/>
      <c r="AC21" s="15"/>
      <c r="AD21" s="15"/>
      <c r="AE21" s="15"/>
      <c r="AF21" s="15"/>
      <c r="AG21" s="15"/>
      <c r="AH21" s="15"/>
    </row>
    <row r="22" spans="4:34" ht="12.75">
      <c r="D22" s="88" t="s">
        <v>140</v>
      </c>
      <c r="E22" s="116">
        <f>SUM(E6:E20)</f>
        <v>0</v>
      </c>
      <c r="F22" s="90">
        <f>SUM(F6:F20)</f>
        <v>0</v>
      </c>
      <c r="G22" s="90">
        <f aca="true" t="shared" si="4" ref="G22:L22">SUM(G6:G20)</f>
        <v>0</v>
      </c>
      <c r="H22" s="90">
        <f t="shared" si="4"/>
        <v>0</v>
      </c>
      <c r="I22" s="90">
        <f t="shared" si="4"/>
        <v>0</v>
      </c>
      <c r="J22" s="90">
        <f t="shared" si="4"/>
        <v>0</v>
      </c>
      <c r="K22" s="90">
        <f t="shared" si="4"/>
        <v>0</v>
      </c>
      <c r="L22" s="90">
        <f t="shared" si="4"/>
        <v>0</v>
      </c>
      <c r="R22" s="15"/>
      <c r="S22" s="15"/>
      <c r="T22" s="15"/>
      <c r="AA22" s="15"/>
      <c r="AB22" s="15"/>
      <c r="AC22" s="15"/>
      <c r="AD22" s="15"/>
      <c r="AE22" s="15"/>
      <c r="AF22" s="15"/>
      <c r="AG22" s="15"/>
      <c r="AH22" s="15"/>
    </row>
    <row r="23" spans="13:17" ht="12.75">
      <c r="M23" s="15"/>
      <c r="N23" s="15"/>
      <c r="O23" s="15"/>
      <c r="Q23" s="89"/>
    </row>
    <row r="24" spans="3:34" ht="12.75">
      <c r="C24" s="18"/>
      <c r="F24" s="19"/>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row>
    <row r="25" spans="3:34" ht="12.75">
      <c r="C25" s="18"/>
      <c r="G25" s="192" t="s">
        <v>47</v>
      </c>
      <c r="H25" s="193"/>
      <c r="I25" s="193"/>
      <c r="J25" s="193"/>
      <c r="K25" s="193"/>
      <c r="L25" s="193"/>
      <c r="M25" s="207"/>
      <c r="N25" s="204" t="s">
        <v>48</v>
      </c>
      <c r="O25" s="205"/>
      <c r="P25" s="205"/>
      <c r="Q25" s="205"/>
      <c r="R25" s="205"/>
      <c r="S25" s="205"/>
      <c r="T25" s="205"/>
      <c r="U25" s="192" t="s">
        <v>91</v>
      </c>
      <c r="V25" s="193"/>
      <c r="W25" s="193"/>
      <c r="X25" s="193"/>
      <c r="Y25" s="193"/>
      <c r="Z25" s="193"/>
      <c r="AA25" s="193"/>
      <c r="AB25" s="204" t="s">
        <v>92</v>
      </c>
      <c r="AC25" s="205"/>
      <c r="AD25" s="205"/>
      <c r="AE25" s="205"/>
      <c r="AF25" s="205"/>
      <c r="AG25" s="205"/>
      <c r="AH25" s="206"/>
    </row>
    <row r="26" spans="3:34" ht="12.75">
      <c r="C26" s="18"/>
      <c r="F26" s="53" t="s">
        <v>50</v>
      </c>
      <c r="G26" s="52" t="s">
        <v>51</v>
      </c>
      <c r="H26" s="55" t="s">
        <v>52</v>
      </c>
      <c r="I26" s="58" t="s">
        <v>53</v>
      </c>
      <c r="J26" s="60" t="s">
        <v>54</v>
      </c>
      <c r="K26" s="52" t="s">
        <v>55</v>
      </c>
      <c r="L26" s="55" t="s">
        <v>56</v>
      </c>
      <c r="M26" s="58" t="s">
        <v>57</v>
      </c>
      <c r="N26" s="60" t="s">
        <v>51</v>
      </c>
      <c r="O26" s="52" t="s">
        <v>52</v>
      </c>
      <c r="P26" s="55" t="s">
        <v>53</v>
      </c>
      <c r="Q26" s="52" t="s">
        <v>54</v>
      </c>
      <c r="R26" s="55" t="s">
        <v>55</v>
      </c>
      <c r="S26" s="52" t="s">
        <v>56</v>
      </c>
      <c r="T26" s="55" t="s">
        <v>57</v>
      </c>
      <c r="U26" s="52" t="s">
        <v>51</v>
      </c>
      <c r="V26" s="55" t="s">
        <v>52</v>
      </c>
      <c r="W26" s="58" t="s">
        <v>53</v>
      </c>
      <c r="X26" s="60" t="s">
        <v>54</v>
      </c>
      <c r="Y26" s="52" t="s">
        <v>55</v>
      </c>
      <c r="Z26" s="55" t="s">
        <v>56</v>
      </c>
      <c r="AA26" s="58" t="s">
        <v>57</v>
      </c>
      <c r="AB26" s="55" t="s">
        <v>51</v>
      </c>
      <c r="AC26" s="52" t="s">
        <v>52</v>
      </c>
      <c r="AD26" s="55" t="s">
        <v>53</v>
      </c>
      <c r="AE26" s="52" t="s">
        <v>54</v>
      </c>
      <c r="AF26" s="55" t="s">
        <v>55</v>
      </c>
      <c r="AG26" s="52" t="s">
        <v>56</v>
      </c>
      <c r="AH26" s="55" t="s">
        <v>57</v>
      </c>
    </row>
    <row r="27" spans="6:34" ht="12.75">
      <c r="F27" s="53" t="s">
        <v>58</v>
      </c>
      <c r="G27" s="54">
        <f>Q13</f>
        <v>40179</v>
      </c>
      <c r="H27" s="56">
        <f aca="true" t="shared" si="5" ref="H27:AH27">G27+1</f>
        <v>40180</v>
      </c>
      <c r="I27" s="59">
        <f t="shared" si="5"/>
        <v>40181</v>
      </c>
      <c r="J27" s="57">
        <f t="shared" si="5"/>
        <v>40182</v>
      </c>
      <c r="K27" s="54">
        <f t="shared" si="5"/>
        <v>40183</v>
      </c>
      <c r="L27" s="56">
        <f t="shared" si="5"/>
        <v>40184</v>
      </c>
      <c r="M27" s="59">
        <f t="shared" si="5"/>
        <v>40185</v>
      </c>
      <c r="N27" s="57">
        <f t="shared" si="5"/>
        <v>40186</v>
      </c>
      <c r="O27" s="54">
        <f t="shared" si="5"/>
        <v>40187</v>
      </c>
      <c r="P27" s="56">
        <f t="shared" si="5"/>
        <v>40188</v>
      </c>
      <c r="Q27" s="54">
        <f t="shared" si="5"/>
        <v>40189</v>
      </c>
      <c r="R27" s="56">
        <f t="shared" si="5"/>
        <v>40190</v>
      </c>
      <c r="S27" s="54">
        <f t="shared" si="5"/>
        <v>40191</v>
      </c>
      <c r="T27" s="56">
        <f t="shared" si="5"/>
        <v>40192</v>
      </c>
      <c r="U27" s="56">
        <f t="shared" si="5"/>
        <v>40193</v>
      </c>
      <c r="V27" s="56">
        <f t="shared" si="5"/>
        <v>40194</v>
      </c>
      <c r="W27" s="56">
        <f t="shared" si="5"/>
        <v>40195</v>
      </c>
      <c r="X27" s="56">
        <f t="shared" si="5"/>
        <v>40196</v>
      </c>
      <c r="Y27" s="56">
        <f t="shared" si="5"/>
        <v>40197</v>
      </c>
      <c r="Z27" s="56">
        <f t="shared" si="5"/>
        <v>40198</v>
      </c>
      <c r="AA27" s="56">
        <f t="shared" si="5"/>
        <v>40199</v>
      </c>
      <c r="AB27" s="56">
        <f t="shared" si="5"/>
        <v>40200</v>
      </c>
      <c r="AC27" s="56">
        <f t="shared" si="5"/>
        <v>40201</v>
      </c>
      <c r="AD27" s="56">
        <f t="shared" si="5"/>
        <v>40202</v>
      </c>
      <c r="AE27" s="56">
        <f t="shared" si="5"/>
        <v>40203</v>
      </c>
      <c r="AF27" s="56">
        <f t="shared" si="5"/>
        <v>40204</v>
      </c>
      <c r="AG27" s="56">
        <f t="shared" si="5"/>
        <v>40205</v>
      </c>
      <c r="AH27" s="56">
        <f t="shared" si="5"/>
        <v>40206</v>
      </c>
    </row>
    <row r="28" spans="3:34" ht="12.75">
      <c r="C28" s="53" t="s">
        <v>59</v>
      </c>
      <c r="D28" s="53" t="s">
        <v>60</v>
      </c>
      <c r="E28" s="53" t="s">
        <v>61</v>
      </c>
      <c r="F28" s="53" t="s">
        <v>62</v>
      </c>
      <c r="G28" s="194" t="s">
        <v>134</v>
      </c>
      <c r="H28" s="195"/>
      <c r="I28" s="195"/>
      <c r="J28" s="195"/>
      <c r="K28" s="195"/>
      <c r="L28" s="195"/>
      <c r="M28" s="196"/>
      <c r="N28" s="194" t="s">
        <v>134</v>
      </c>
      <c r="O28" s="195"/>
      <c r="P28" s="195"/>
      <c r="Q28" s="195"/>
      <c r="R28" s="195"/>
      <c r="S28" s="195"/>
      <c r="T28" s="196"/>
      <c r="U28" s="194" t="s">
        <v>134</v>
      </c>
      <c r="V28" s="195"/>
      <c r="W28" s="195"/>
      <c r="X28" s="195"/>
      <c r="Y28" s="195"/>
      <c r="Z28" s="195"/>
      <c r="AA28" s="196"/>
      <c r="AB28" s="194" t="s">
        <v>134</v>
      </c>
      <c r="AC28" s="195"/>
      <c r="AD28" s="195"/>
      <c r="AE28" s="195"/>
      <c r="AF28" s="195"/>
      <c r="AG28" s="195"/>
      <c r="AH28" s="196"/>
    </row>
    <row r="29" spans="3:34" ht="16.5" customHeight="1">
      <c r="C29" s="19"/>
      <c r="D29" s="19"/>
      <c r="E29" s="19"/>
      <c r="F29" s="1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row>
    <row r="30" spans="2:34" ht="12.75">
      <c r="B30" s="49">
        <v>1</v>
      </c>
      <c r="C30" s="161"/>
      <c r="D30" s="162"/>
      <c r="E30" s="162"/>
      <c r="F30" s="162"/>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row>
    <row r="31" spans="2:34" ht="12.75">
      <c r="B31" s="49">
        <v>2</v>
      </c>
      <c r="C31" s="161"/>
      <c r="D31" s="162"/>
      <c r="E31" s="162"/>
      <c r="F31" s="162"/>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row>
    <row r="32" spans="2:34" ht="12.75">
      <c r="B32" s="49">
        <v>3</v>
      </c>
      <c r="C32" s="161"/>
      <c r="D32" s="161"/>
      <c r="E32" s="162"/>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row>
    <row r="33" spans="2:34" ht="12.75">
      <c r="B33" s="49">
        <v>4</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row>
    <row r="34" spans="2:34" ht="12.75">
      <c r="B34" s="49">
        <v>5</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row>
    <row r="35" spans="2:34" ht="12.75">
      <c r="B35" s="49">
        <v>6</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row>
    <row r="36" spans="2:34" ht="12.75">
      <c r="B36" s="49">
        <v>7</v>
      </c>
      <c r="C36" s="162"/>
      <c r="D36" s="162"/>
      <c r="E36" s="162"/>
      <c r="F36" s="162"/>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row>
    <row r="37" spans="2:34" ht="12.75">
      <c r="B37" s="49">
        <v>8</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row>
    <row r="38" spans="2:34" ht="12.75">
      <c r="B38" s="49">
        <v>9</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row>
    <row r="39" spans="2:34" ht="12.75">
      <c r="B39" s="49">
        <v>10</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row>
    <row r="40" spans="2:34" ht="12.75">
      <c r="B40" s="49">
        <v>11</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row>
    <row r="41" spans="2:34" ht="12.75">
      <c r="B41" s="49">
        <v>12</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row>
    <row r="42" spans="2:34" ht="12.75">
      <c r="B42" s="49">
        <v>13</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row>
    <row r="43" spans="2:34" ht="12.75">
      <c r="B43" s="49">
        <v>14</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row>
    <row r="44" spans="2:34" ht="12.75">
      <c r="B44" s="49">
        <v>15</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row>
    <row r="45" spans="2:34" ht="12.75">
      <c r="B45" s="49">
        <v>16</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row>
    <row r="46" spans="2:34" ht="12.75">
      <c r="B46" s="49">
        <v>17</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row>
    <row r="47" spans="2:34" ht="12.75">
      <c r="B47" s="49">
        <v>18</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row>
    <row r="48" spans="2:34" ht="12.75">
      <c r="B48" s="49">
        <v>19</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row>
    <row r="49" spans="2:34" ht="12.75">
      <c r="B49" s="49">
        <v>20</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row>
    <row r="50" spans="2:34" ht="12.75">
      <c r="B50" s="49">
        <v>21</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row>
    <row r="51" spans="2:34" ht="12.75">
      <c r="B51" s="49">
        <v>22</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row>
    <row r="52" spans="2:34" ht="12.75">
      <c r="B52" s="49">
        <v>23</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row>
    <row r="53" spans="2:34" ht="12.75">
      <c r="B53" s="49">
        <v>24</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row>
    <row r="54" spans="2:34" ht="12.75">
      <c r="B54" s="49">
        <v>25</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row>
    <row r="55" spans="2:34" ht="12.75">
      <c r="B55" s="49">
        <v>26</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row>
    <row r="56" spans="2:34" ht="12.75">
      <c r="B56" s="49">
        <v>27</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row>
    <row r="57" spans="2:34" ht="12.75">
      <c r="B57" s="49">
        <v>28</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row>
    <row r="58" spans="2:34" ht="12.75">
      <c r="B58" s="49">
        <v>29</v>
      </c>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row>
    <row r="59" spans="2:34" ht="12.75">
      <c r="B59" s="49">
        <v>30</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row>
    <row r="60" spans="2:34" ht="12.75">
      <c r="B60" s="49">
        <v>31</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row>
    <row r="61" spans="2:34" ht="12.75">
      <c r="B61" s="49">
        <v>32</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row>
    <row r="62" spans="2:34" ht="12.75">
      <c r="B62" s="49">
        <v>33</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row>
    <row r="63" spans="2:34" ht="12.75">
      <c r="B63" s="49">
        <v>34</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row>
    <row r="64" spans="2:34" ht="12.75">
      <c r="B64" s="49">
        <v>35</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row>
    <row r="65" spans="2:34" ht="12.75">
      <c r="B65" s="49">
        <v>36</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row>
    <row r="66" spans="2:34" ht="12.75">
      <c r="B66" s="49">
        <v>37</v>
      </c>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row>
    <row r="67" spans="2:34" ht="12.75">
      <c r="B67" s="49">
        <v>38</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row>
    <row r="68" spans="2:34" ht="12.75">
      <c r="B68" s="49">
        <v>39</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row>
    <row r="69" spans="2:34" ht="12.75">
      <c r="B69" s="49">
        <v>40</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row>
    <row r="70" spans="2:34" ht="12.75">
      <c r="B70" s="49">
        <v>41</v>
      </c>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row>
    <row r="71" spans="2:34" ht="12.75">
      <c r="B71" s="49">
        <v>42</v>
      </c>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row>
    <row r="72" spans="2:34" ht="12.75">
      <c r="B72" s="49">
        <v>43</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row>
    <row r="73" spans="2:34" ht="12.75">
      <c r="B73" s="49">
        <v>44</v>
      </c>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row>
    <row r="74" spans="2:34" ht="12.75">
      <c r="B74" s="49">
        <v>45</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row>
    <row r="75" spans="2:34" ht="12.75">
      <c r="B75" s="49">
        <v>46</v>
      </c>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row>
    <row r="76" spans="2:34" ht="12.75">
      <c r="B76" s="49">
        <v>47</v>
      </c>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row>
    <row r="77" spans="2:34" ht="12.75">
      <c r="B77" s="49">
        <v>48</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row>
    <row r="78" spans="2:34" ht="12.75">
      <c r="B78" s="49">
        <v>49</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row>
    <row r="79" spans="2:34" ht="12.75">
      <c r="B79" s="49">
        <v>50</v>
      </c>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row>
    <row r="80" spans="2:34" ht="12.75">
      <c r="B80" s="49">
        <v>51</v>
      </c>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row>
    <row r="81" spans="2:34" ht="12.75">
      <c r="B81" s="49">
        <v>52</v>
      </c>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row>
    <row r="82" spans="2:34" ht="12.75">
      <c r="B82" s="49">
        <v>53</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row>
    <row r="83" spans="2:34" ht="12.75">
      <c r="B83" s="49">
        <v>54</v>
      </c>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row>
    <row r="84" spans="2:34" ht="12.75">
      <c r="B84" s="49">
        <v>55</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row>
    <row r="85" spans="2:34" ht="12.75">
      <c r="B85" s="49">
        <v>56</v>
      </c>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row>
    <row r="86" spans="2:34" ht="12.75">
      <c r="B86" s="49">
        <v>57</v>
      </c>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row>
    <row r="87" spans="2:34" ht="12.75">
      <c r="B87" s="49">
        <v>58</v>
      </c>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row>
    <row r="88" spans="2:34" ht="12.75">
      <c r="B88" s="49">
        <v>59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row>
    <row r="89" spans="2:34" ht="12.75">
      <c r="B89" s="49">
        <v>60</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row>
    <row r="90" spans="2:34" ht="12.75">
      <c r="B90" s="49">
        <v>61</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row>
    <row r="91" spans="2:34" ht="12.75">
      <c r="B91" s="49">
        <v>62</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row>
    <row r="92" spans="2:34" ht="12.75">
      <c r="B92" s="49">
        <v>63</v>
      </c>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row>
    <row r="93" spans="2:34" ht="12.75">
      <c r="B93" s="49">
        <v>64</v>
      </c>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row>
    <row r="94" spans="2:34" ht="12.75">
      <c r="B94" s="49">
        <v>65</v>
      </c>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row>
    <row r="95" spans="2:34" ht="12.75">
      <c r="B95" s="49">
        <v>66</v>
      </c>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row>
    <row r="96" spans="2:34" ht="12.75">
      <c r="B96" s="49">
        <v>67</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2:34" ht="12.75">
      <c r="B97" s="49">
        <v>68</v>
      </c>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row>
    <row r="98" spans="2:34" ht="12.75">
      <c r="B98" s="49">
        <v>69</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row>
    <row r="99" spans="2:34" ht="12.75">
      <c r="B99" s="49">
        <v>70</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row>
    <row r="100" spans="2:34" ht="12.75">
      <c r="B100" s="49">
        <v>71</v>
      </c>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row>
    <row r="101" spans="2:34" ht="12.75">
      <c r="B101" s="49">
        <v>72</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row>
    <row r="102" spans="2:34" ht="12.75">
      <c r="B102" s="49">
        <v>73</v>
      </c>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row>
    <row r="103" spans="2:34" ht="12.75">
      <c r="B103" s="49">
        <v>74</v>
      </c>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row>
    <row r="104" spans="2:34" ht="12.75">
      <c r="B104" s="49">
        <v>75</v>
      </c>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row>
    <row r="105" spans="2:34" ht="12.75">
      <c r="B105" s="49">
        <v>76</v>
      </c>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row>
    <row r="106" spans="2:34" ht="12.75">
      <c r="B106" s="49">
        <v>77</v>
      </c>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row>
    <row r="107" spans="2:34" ht="12.75">
      <c r="B107" s="49">
        <v>78</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row>
    <row r="108" spans="2:34" ht="12.75">
      <c r="B108" s="49">
        <v>79</v>
      </c>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row>
    <row r="109" spans="2:34" ht="12.75">
      <c r="B109" s="49">
        <v>80</v>
      </c>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row>
    <row r="110" spans="2:34" ht="12.75">
      <c r="B110" s="49">
        <v>81</v>
      </c>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row>
    <row r="111" spans="2:34" ht="12.75">
      <c r="B111" s="49">
        <v>82</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row>
    <row r="112" spans="2:34" ht="12.75">
      <c r="B112" s="49">
        <v>83</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row>
    <row r="113" spans="2:34" ht="12.75">
      <c r="B113" s="49">
        <v>84</v>
      </c>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row>
    <row r="114" spans="2:34" ht="12.75">
      <c r="B114" s="49">
        <v>85</v>
      </c>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row>
    <row r="115" spans="2:34" ht="12.75">
      <c r="B115" s="49">
        <v>86</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row>
    <row r="116" spans="2:34" ht="12.75">
      <c r="B116" s="49">
        <v>87</v>
      </c>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row>
    <row r="117" spans="2:34" ht="12.75">
      <c r="B117" s="49">
        <v>88</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row>
    <row r="118" spans="2:34" ht="12.75">
      <c r="B118" s="49">
        <v>89</v>
      </c>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row>
    <row r="119" spans="2:34" ht="12.75">
      <c r="B119" s="49">
        <v>90</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row>
    <row r="120" spans="2:34" ht="12.75">
      <c r="B120" s="49">
        <v>91</v>
      </c>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row>
    <row r="121" spans="2:34" ht="12.75">
      <c r="B121" s="49">
        <v>92</v>
      </c>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row>
    <row r="122" spans="2:34" ht="12.75">
      <c r="B122" s="49">
        <v>93</v>
      </c>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row>
    <row r="123" spans="2:34" ht="12.75">
      <c r="B123" s="49">
        <v>94</v>
      </c>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row>
    <row r="124" spans="2:34" ht="12.75">
      <c r="B124" s="49">
        <v>95</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row>
    <row r="125" spans="2:34" ht="12.75">
      <c r="B125" s="49">
        <v>96</v>
      </c>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row>
    <row r="126" spans="2:34" ht="12.75">
      <c r="B126" s="49">
        <v>97</v>
      </c>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row>
    <row r="127" spans="2:34" ht="12.75">
      <c r="B127" s="49">
        <v>98</v>
      </c>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row>
    <row r="128" spans="2:34" ht="12.75">
      <c r="B128" s="49">
        <v>99</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row>
    <row r="129" spans="2:34" ht="12.75">
      <c r="B129" s="49">
        <v>100</v>
      </c>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row>
    <row r="130" spans="2:34" ht="12.75">
      <c r="B130" s="49">
        <v>101</v>
      </c>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row>
    <row r="131" spans="2:34" ht="12.75">
      <c r="B131" s="49">
        <v>102</v>
      </c>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row>
    <row r="132" spans="2:34" ht="12.75">
      <c r="B132" s="49">
        <v>103</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row>
    <row r="133" spans="2:34" ht="12.75">
      <c r="B133" s="49">
        <v>104</v>
      </c>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row>
    <row r="134" spans="2:34" ht="12.75">
      <c r="B134" s="49">
        <v>105</v>
      </c>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row>
    <row r="135" spans="2:34" ht="12.75">
      <c r="B135" s="49">
        <v>106</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row>
    <row r="136" spans="2:34" ht="12.75">
      <c r="B136" s="49">
        <v>107</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row>
    <row r="137" spans="2:34" ht="12.75">
      <c r="B137" s="49">
        <v>108</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row>
    <row r="138" spans="2:34" ht="12.75">
      <c r="B138" s="49">
        <v>109</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row>
    <row r="139" spans="2:34" ht="12.75">
      <c r="B139" s="49">
        <v>110</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row>
    <row r="140" spans="2:34" ht="12.75">
      <c r="B140" s="49">
        <v>111</v>
      </c>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row>
    <row r="141" spans="2:34" ht="12.75">
      <c r="B141" s="49">
        <v>112</v>
      </c>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row>
    <row r="142" spans="2:34" ht="12.75">
      <c r="B142" s="49">
        <v>113</v>
      </c>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row>
    <row r="143" spans="2:34" ht="12.75">
      <c r="B143" s="49">
        <v>114</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row>
    <row r="144" spans="2:34" ht="12.75">
      <c r="B144" s="49">
        <v>115</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row>
    <row r="145" spans="2:34" ht="12.75">
      <c r="B145" s="49">
        <v>116</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row>
    <row r="146" spans="2:34" ht="12.75">
      <c r="B146" s="49">
        <v>117</v>
      </c>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row>
    <row r="147" spans="2:34" ht="12.75">
      <c r="B147" s="49">
        <v>118</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row>
    <row r="148" spans="2:34" ht="12.75">
      <c r="B148" s="49">
        <v>119</v>
      </c>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row>
    <row r="149" spans="2:34" ht="12.75">
      <c r="B149" s="49">
        <v>120</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row>
    <row r="150" spans="2:34" ht="12.75">
      <c r="B150" s="49">
        <v>121</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row>
    <row r="151" spans="2:34" ht="12.75">
      <c r="B151" s="49">
        <v>122</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row>
    <row r="152" spans="2:34" ht="12.75">
      <c r="B152" s="49">
        <v>123</v>
      </c>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row>
    <row r="153" spans="2:34" ht="12.75">
      <c r="B153" s="49">
        <v>124</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row>
    <row r="154" spans="2:34" ht="12.75">
      <c r="B154" s="49">
        <v>125</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row>
    <row r="155" spans="2:34" ht="12.75">
      <c r="B155" s="49">
        <v>126</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row>
    <row r="156" spans="2:34" ht="12.75">
      <c r="B156" s="49">
        <v>127</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row>
    <row r="157" spans="2:34" ht="12.75">
      <c r="B157" s="49">
        <v>128</v>
      </c>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row>
    <row r="158" spans="2:34" ht="12.75">
      <c r="B158" s="49">
        <v>129</v>
      </c>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row>
    <row r="159" spans="2:34" ht="12.75">
      <c r="B159" s="49">
        <v>130</v>
      </c>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row>
    <row r="160" spans="2:34" ht="12.75">
      <c r="B160" s="49">
        <v>131</v>
      </c>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row>
    <row r="161" spans="2:34" ht="12.75">
      <c r="B161" s="49">
        <v>132</v>
      </c>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row>
    <row r="162" spans="2:34" ht="12.75">
      <c r="B162" s="49">
        <v>133</v>
      </c>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row>
    <row r="163" spans="2:34" ht="12.75">
      <c r="B163" s="49">
        <v>134</v>
      </c>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row>
    <row r="164" spans="2:34" ht="12.75">
      <c r="B164" s="49">
        <v>135</v>
      </c>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row>
    <row r="165" spans="2:34" ht="12.75">
      <c r="B165" s="49">
        <v>136</v>
      </c>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row>
    <row r="166" spans="2:34" ht="12.75">
      <c r="B166" s="49">
        <v>137</v>
      </c>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row>
    <row r="167" spans="2:34" ht="12.75">
      <c r="B167" s="49">
        <v>138</v>
      </c>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row>
    <row r="168" spans="2:34" ht="12.75">
      <c r="B168" s="49">
        <v>139</v>
      </c>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row>
    <row r="169" spans="2:34" ht="12.75">
      <c r="B169" s="49">
        <v>140</v>
      </c>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row>
    <row r="170" spans="2:34" ht="12.75">
      <c r="B170" s="49">
        <v>141</v>
      </c>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row>
    <row r="171" spans="2:34" ht="12.75">
      <c r="B171" s="49">
        <v>142</v>
      </c>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row>
    <row r="172" spans="2:34" ht="12.75">
      <c r="B172" s="49">
        <v>143</v>
      </c>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row>
    <row r="173" spans="2:34" ht="12.75">
      <c r="B173" s="49">
        <v>144</v>
      </c>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row>
    <row r="174" spans="2:34" ht="12.75">
      <c r="B174" s="49">
        <v>145</v>
      </c>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row>
    <row r="175" spans="2:34" ht="12.75">
      <c r="B175" s="49">
        <v>146</v>
      </c>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row>
    <row r="176" spans="2:34" ht="12.75">
      <c r="B176" s="49">
        <v>147</v>
      </c>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row>
    <row r="177" spans="2:34" ht="12.75">
      <c r="B177" s="49">
        <v>148</v>
      </c>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row>
    <row r="178" spans="2:34" ht="12.75">
      <c r="B178" s="49">
        <v>149</v>
      </c>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row>
    <row r="179" spans="2:34" ht="12.75">
      <c r="B179" s="49">
        <v>150</v>
      </c>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row>
    <row r="180" spans="2:34" ht="12.75">
      <c r="B180" s="49">
        <v>151</v>
      </c>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row>
    <row r="181" spans="2:34" ht="12.75">
      <c r="B181" s="49">
        <v>152</v>
      </c>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row>
    <row r="182" spans="2:34" ht="12.75">
      <c r="B182" s="49">
        <v>153</v>
      </c>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row>
    <row r="183" spans="2:34" ht="12.75">
      <c r="B183" s="49">
        <v>154</v>
      </c>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row>
    <row r="184" spans="2:34" ht="12.75">
      <c r="B184" s="49">
        <v>155</v>
      </c>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row>
    <row r="185" spans="2:34" ht="12.75">
      <c r="B185" s="49">
        <v>156</v>
      </c>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row>
    <row r="186" spans="2:34" ht="12.75">
      <c r="B186" s="49">
        <v>157</v>
      </c>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row>
    <row r="187" spans="2:34" ht="12.75">
      <c r="B187" s="49">
        <v>158</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row>
    <row r="188" spans="2:34" ht="12.75">
      <c r="B188" s="49">
        <v>159</v>
      </c>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row>
    <row r="189" spans="2:34" ht="12.75">
      <c r="B189" s="49">
        <v>160</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row>
    <row r="190" spans="2:34" ht="12.75">
      <c r="B190" s="49">
        <v>161</v>
      </c>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row>
    <row r="191" spans="2:34" ht="12.75">
      <c r="B191" s="49">
        <v>162</v>
      </c>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row>
    <row r="192" spans="2:34" ht="12.75">
      <c r="B192" s="49">
        <v>163</v>
      </c>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row>
    <row r="193" spans="2:34" ht="12.75">
      <c r="B193" s="49">
        <v>164</v>
      </c>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row>
    <row r="194" spans="2:34" ht="12.75">
      <c r="B194" s="49">
        <v>165</v>
      </c>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row>
    <row r="195" spans="2:34" ht="12.75">
      <c r="B195" s="49">
        <v>166</v>
      </c>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row>
    <row r="196" spans="2:34" ht="12.75">
      <c r="B196" s="49">
        <v>167</v>
      </c>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row>
    <row r="197" spans="2:34" ht="12.75">
      <c r="B197" s="49">
        <v>168</v>
      </c>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row>
    <row r="198" spans="2:34" ht="12.75">
      <c r="B198" s="49">
        <v>169</v>
      </c>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row>
    <row r="199" spans="2:34" ht="12.75">
      <c r="B199" s="49">
        <v>170</v>
      </c>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row>
    <row r="200" spans="2:34" ht="12.75">
      <c r="B200" s="49">
        <v>171</v>
      </c>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row>
    <row r="201" spans="2:34" ht="12.75">
      <c r="B201" s="49">
        <v>172</v>
      </c>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row>
    <row r="202" spans="2:34" ht="12.75">
      <c r="B202" s="49">
        <v>173</v>
      </c>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row>
    <row r="203" spans="2:34" ht="12.75">
      <c r="B203" s="49">
        <v>174</v>
      </c>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row>
    <row r="204" spans="2:34" ht="12.75">
      <c r="B204" s="49">
        <v>175</v>
      </c>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row>
    <row r="205" spans="2:34" ht="12.75">
      <c r="B205" s="49">
        <v>176</v>
      </c>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row>
    <row r="206" spans="2:34" ht="12.75">
      <c r="B206" s="49">
        <v>177</v>
      </c>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row>
    <row r="207" spans="2:34" ht="12.75">
      <c r="B207" s="49">
        <v>178</v>
      </c>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row>
    <row r="208" spans="2:34" ht="12.75">
      <c r="B208" s="49">
        <v>179</v>
      </c>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row>
    <row r="209" spans="2:34" ht="12.75">
      <c r="B209" s="49">
        <v>180</v>
      </c>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row>
    <row r="210" spans="2:34" ht="12.75">
      <c r="B210" s="49">
        <v>181</v>
      </c>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row>
    <row r="211" spans="2:34" ht="12.75">
      <c r="B211" s="49">
        <v>182</v>
      </c>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row>
    <row r="212" spans="2:34" ht="12.75">
      <c r="B212" s="49">
        <v>183</v>
      </c>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row>
    <row r="213" spans="2:34" ht="12.75">
      <c r="B213" s="49">
        <v>184</v>
      </c>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row>
    <row r="214" spans="2:34" ht="12.75">
      <c r="B214" s="49">
        <v>185</v>
      </c>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row>
    <row r="215" spans="2:34" ht="12.75">
      <c r="B215" s="49">
        <v>186</v>
      </c>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row>
    <row r="216" spans="2:34" ht="12.75">
      <c r="B216" s="49">
        <v>187</v>
      </c>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row>
    <row r="217" spans="2:34" ht="12.75">
      <c r="B217" s="49">
        <v>188</v>
      </c>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row>
    <row r="218" spans="2:34" ht="12.75">
      <c r="B218" s="49">
        <v>189</v>
      </c>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row>
    <row r="219" spans="2:34" ht="12.75">
      <c r="B219" s="49">
        <v>190</v>
      </c>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row>
    <row r="220" spans="2:34" ht="12.75">
      <c r="B220" s="49">
        <v>191</v>
      </c>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row>
    <row r="221" spans="2:34" ht="12.75">
      <c r="B221" s="49">
        <v>192</v>
      </c>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row>
    <row r="222" spans="2:34" ht="12.75">
      <c r="B222" s="49">
        <v>193</v>
      </c>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row>
    <row r="223" spans="2:34" ht="12.75">
      <c r="B223" s="49">
        <v>194</v>
      </c>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row>
    <row r="224" spans="2:34" ht="12.75">
      <c r="B224" s="49">
        <v>195</v>
      </c>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row>
    <row r="225" spans="2:34" ht="12.75">
      <c r="B225" s="49">
        <v>196</v>
      </c>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row>
    <row r="226" spans="2:34" ht="12.75">
      <c r="B226" s="49">
        <v>197</v>
      </c>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row>
    <row r="227" spans="2:34" ht="12.75">
      <c r="B227" s="49">
        <v>198</v>
      </c>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row>
    <row r="228" spans="2:34" ht="12.75">
      <c r="B228" s="49">
        <v>199</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row>
    <row r="229" spans="2:34" ht="12.75">
      <c r="B229" s="49">
        <v>200</v>
      </c>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row>
    <row r="230" spans="2:34" ht="12.75">
      <c r="B230" s="49">
        <v>201</v>
      </c>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row>
    <row r="231" spans="2:34" ht="12.75">
      <c r="B231" s="49">
        <v>202</v>
      </c>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row>
    <row r="232" spans="2:34" ht="12.75">
      <c r="B232" s="49">
        <v>203</v>
      </c>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row>
    <row r="233" spans="2:34" ht="12.75">
      <c r="B233" s="49">
        <v>204</v>
      </c>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row>
    <row r="234" spans="2:34" ht="12.75">
      <c r="B234" s="49">
        <v>205</v>
      </c>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row>
    <row r="235" spans="2:34" ht="12.75">
      <c r="B235" s="49">
        <v>206</v>
      </c>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row>
    <row r="236" spans="2:34" ht="12.75">
      <c r="B236" s="49">
        <v>207</v>
      </c>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row>
    <row r="237" spans="2:34" ht="12.75">
      <c r="B237" s="49">
        <v>208</v>
      </c>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row>
    <row r="238" spans="2:34" ht="12.75">
      <c r="B238" s="49">
        <v>209</v>
      </c>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row>
    <row r="239" spans="2:34" ht="12.75">
      <c r="B239" s="49">
        <v>210</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row>
    <row r="240" spans="2:34" ht="12.75">
      <c r="B240" s="49">
        <v>211</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row>
    <row r="241" spans="2:34" ht="12.75">
      <c r="B241" s="49">
        <v>212</v>
      </c>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row>
    <row r="242" spans="2:34" ht="12.75">
      <c r="B242" s="49">
        <v>213</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row>
    <row r="243" spans="2:34" ht="12.75">
      <c r="B243" s="49">
        <v>214</v>
      </c>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row>
    <row r="244" spans="2:34" ht="12.75">
      <c r="B244" s="49">
        <v>215</v>
      </c>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row>
    <row r="245" spans="2:34" ht="12.75">
      <c r="B245" s="49">
        <v>216</v>
      </c>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row>
    <row r="246" spans="2:34" ht="12.75">
      <c r="B246" s="49">
        <v>217</v>
      </c>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row>
    <row r="247" spans="2:34" ht="12.75">
      <c r="B247" s="49">
        <v>218</v>
      </c>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row>
    <row r="248" spans="2:34" ht="12.75">
      <c r="B248" s="49">
        <v>219</v>
      </c>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row>
    <row r="249" spans="2:34" ht="12.75">
      <c r="B249" s="49">
        <v>220</v>
      </c>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row>
    <row r="250" spans="2:34" ht="12.75">
      <c r="B250" s="49">
        <v>221</v>
      </c>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row>
    <row r="251" spans="2:34" ht="12.75">
      <c r="B251" s="49">
        <v>222</v>
      </c>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row>
    <row r="252" spans="2:34" ht="12.75">
      <c r="B252" s="49">
        <v>223</v>
      </c>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row>
    <row r="253" spans="2:34" ht="12.75">
      <c r="B253" s="49">
        <v>224</v>
      </c>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row>
    <row r="254" spans="2:34" ht="12.75">
      <c r="B254" s="49">
        <v>225</v>
      </c>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row>
    <row r="255" spans="2:34" ht="12.75">
      <c r="B255" s="49">
        <v>226</v>
      </c>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row>
    <row r="256" spans="2:34" ht="12.75">
      <c r="B256" s="49">
        <v>227</v>
      </c>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row>
    <row r="257" spans="2:34" ht="12.75">
      <c r="B257" s="49">
        <v>228</v>
      </c>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row>
    <row r="258" spans="2:34" ht="12.75">
      <c r="B258" s="49">
        <v>229</v>
      </c>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row>
    <row r="259" spans="2:34" ht="12.75">
      <c r="B259" s="49">
        <v>230</v>
      </c>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row>
    <row r="260" spans="2:34" ht="12.75">
      <c r="B260" s="49">
        <v>231</v>
      </c>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row>
    <row r="261" spans="2:34" ht="12.75">
      <c r="B261" s="49">
        <v>232</v>
      </c>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row>
    <row r="262" spans="2:34" ht="12.75">
      <c r="B262" s="49">
        <v>233</v>
      </c>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row>
    <row r="263" spans="2:34" ht="12.75">
      <c r="B263" s="49">
        <v>234</v>
      </c>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row>
    <row r="264" spans="2:34" ht="12.75">
      <c r="B264" s="49">
        <v>235</v>
      </c>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row>
    <row r="265" spans="2:34" ht="12.75">
      <c r="B265" s="49">
        <v>236</v>
      </c>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row>
    <row r="266" spans="2:34" ht="12.75">
      <c r="B266" s="49">
        <v>237</v>
      </c>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row>
    <row r="267" spans="2:34" ht="12.75">
      <c r="B267" s="49">
        <v>238</v>
      </c>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row>
    <row r="268" spans="2:34" ht="12.75">
      <c r="B268" s="49">
        <v>239</v>
      </c>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row>
    <row r="269" spans="2:34" ht="12.75">
      <c r="B269" s="49">
        <v>240</v>
      </c>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row>
    <row r="270" spans="2:34" ht="12.75">
      <c r="B270" s="49">
        <v>241</v>
      </c>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row>
    <row r="271" spans="2:34" ht="12.75">
      <c r="B271" s="49">
        <v>242</v>
      </c>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row>
    <row r="272" spans="2:34" ht="12.75">
      <c r="B272" s="49">
        <v>243</v>
      </c>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row>
    <row r="273" spans="2:34" ht="12.75">
      <c r="B273" s="49">
        <v>244</v>
      </c>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row>
    <row r="274" spans="2:34" ht="12.75">
      <c r="B274" s="49">
        <v>245</v>
      </c>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row>
    <row r="275" spans="2:34" ht="12.75">
      <c r="B275" s="49">
        <v>246</v>
      </c>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row>
    <row r="276" spans="2:34" ht="12.75">
      <c r="B276" s="49">
        <v>247</v>
      </c>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row>
    <row r="277" spans="2:34" ht="12.75">
      <c r="B277" s="49">
        <v>248</v>
      </c>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row>
    <row r="278" spans="2:34" ht="12.75">
      <c r="B278" s="49">
        <v>249</v>
      </c>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row>
    <row r="279" spans="2:34" ht="12.75">
      <c r="B279" s="49">
        <v>250</v>
      </c>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row>
    <row r="280" spans="2:34" ht="12.75">
      <c r="B280" s="49">
        <v>251</v>
      </c>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row>
    <row r="281" spans="2:34" ht="12.75">
      <c r="B281" s="49">
        <v>252</v>
      </c>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row>
    <row r="282" spans="2:34" ht="12.75">
      <c r="B282" s="49">
        <v>253</v>
      </c>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row>
    <row r="283" spans="2:34" ht="12.75">
      <c r="B283" s="49">
        <v>254</v>
      </c>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row>
    <row r="284" spans="2:34" ht="12.75">
      <c r="B284" s="49">
        <v>255</v>
      </c>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row>
    <row r="285" spans="2:34" ht="12.75">
      <c r="B285" s="49">
        <v>256</v>
      </c>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row>
    <row r="286" spans="2:34" ht="12.75">
      <c r="B286" s="49">
        <v>257</v>
      </c>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row>
    <row r="287" spans="2:34" ht="12.75">
      <c r="B287" s="49">
        <v>258</v>
      </c>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row>
    <row r="288" spans="2:34" ht="12.75">
      <c r="B288" s="49">
        <v>259</v>
      </c>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row>
    <row r="289" spans="2:34" ht="12.75">
      <c r="B289" s="49">
        <v>260</v>
      </c>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row>
    <row r="290" spans="2:34" ht="12.75">
      <c r="B290" s="49">
        <v>261</v>
      </c>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row>
    <row r="291" spans="2:34" ht="12.75">
      <c r="B291" s="49">
        <v>262</v>
      </c>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row>
    <row r="292" spans="2:34" ht="12.75">
      <c r="B292" s="49">
        <v>263</v>
      </c>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row>
    <row r="293" spans="2:34" ht="12.75">
      <c r="B293" s="49">
        <v>264</v>
      </c>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row>
    <row r="294" spans="2:34" ht="12.75">
      <c r="B294" s="49">
        <v>265</v>
      </c>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row>
    <row r="295" spans="2:34" ht="12.75">
      <c r="B295" s="49">
        <v>266</v>
      </c>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row>
    <row r="296" spans="2:34" ht="12.75">
      <c r="B296" s="49">
        <v>267</v>
      </c>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row>
    <row r="297" spans="2:34" ht="12.75">
      <c r="B297" s="49">
        <v>268</v>
      </c>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row>
    <row r="298" spans="2:34" ht="12.75">
      <c r="B298" s="49">
        <v>269</v>
      </c>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row>
    <row r="299" spans="2:34" ht="12.75">
      <c r="B299" s="49">
        <v>270</v>
      </c>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row>
    <row r="300" spans="2:34" ht="12.75">
      <c r="B300" s="49">
        <v>271</v>
      </c>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row>
    <row r="301" spans="2:34" ht="12.75">
      <c r="B301" s="49">
        <v>272</v>
      </c>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row>
    <row r="302" spans="2:34" ht="12.75">
      <c r="B302" s="49">
        <v>273</v>
      </c>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row>
    <row r="303" spans="2:34" ht="12.75">
      <c r="B303" s="49">
        <v>274</v>
      </c>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row>
    <row r="304" spans="2:34" ht="12.75">
      <c r="B304" s="49">
        <v>275</v>
      </c>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row>
    <row r="305" spans="2:34" ht="12.75">
      <c r="B305" s="49">
        <v>276</v>
      </c>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row>
    <row r="306" spans="2:34" ht="12.75">
      <c r="B306" s="49">
        <v>277</v>
      </c>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row>
    <row r="307" spans="2:34" ht="12.75">
      <c r="B307" s="49">
        <v>278</v>
      </c>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row>
    <row r="308" spans="2:34" ht="12.75">
      <c r="B308" s="49">
        <v>279</v>
      </c>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row>
    <row r="309" spans="2:34" ht="12.75">
      <c r="B309" s="49">
        <v>280</v>
      </c>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row>
  </sheetData>
  <sheetProtection sheet="1"/>
  <mergeCells count="12">
    <mergeCell ref="AB25:AH25"/>
    <mergeCell ref="AB28:AH28"/>
    <mergeCell ref="N28:T28"/>
    <mergeCell ref="N25:T25"/>
    <mergeCell ref="G25:M25"/>
    <mergeCell ref="G28:M28"/>
    <mergeCell ref="U25:AA25"/>
    <mergeCell ref="U28:AA28"/>
    <mergeCell ref="B5:D5"/>
    <mergeCell ref="F3:L3"/>
    <mergeCell ref="E4:L4"/>
    <mergeCell ref="E2:L2"/>
  </mergeCells>
  <printOptions/>
  <pageMargins left="0.75" right="0.75" top="1" bottom="1" header="0.5" footer="0.5"/>
  <pageSetup fitToHeight="1" fitToWidth="1" horizontalDpi="600" verticalDpi="600" orientation="landscape" paperSize="9" scale="29" r:id="rId2"/>
  <drawing r:id="rId1"/>
</worksheet>
</file>

<file path=xl/worksheets/sheet8.xml><?xml version="1.0" encoding="utf-8"?>
<worksheet xmlns="http://schemas.openxmlformats.org/spreadsheetml/2006/main" xmlns:r="http://schemas.openxmlformats.org/officeDocument/2006/relationships">
  <sheetPr codeName="Blad8">
    <tabColor rgb="FF00B0F0"/>
  </sheetPr>
  <dimension ref="B2:M59"/>
  <sheetViews>
    <sheetView zoomScale="80" zoomScaleNormal="80" zoomScalePageLayoutView="0" workbookViewId="0" topLeftCell="A1">
      <selection activeCell="O46" sqref="O46"/>
    </sheetView>
  </sheetViews>
  <sheetFormatPr defaultColWidth="9.140625" defaultRowHeight="12.75"/>
  <cols>
    <col min="1" max="1" width="1.7109375" style="9" customWidth="1"/>
    <col min="2" max="2" width="44.421875" style="10" customWidth="1"/>
    <col min="3" max="3" width="12.28125" style="9" customWidth="1"/>
    <col min="4" max="16" width="9.140625" style="9" customWidth="1"/>
    <col min="17" max="17" width="12.421875" style="9" customWidth="1"/>
    <col min="18" max="16384" width="9.140625" style="9" customWidth="1"/>
  </cols>
  <sheetData>
    <row r="2" spans="2:3" ht="12.75">
      <c r="B2" s="8" t="s">
        <v>23</v>
      </c>
      <c r="C2" s="48" t="s">
        <v>81</v>
      </c>
    </row>
    <row r="3" ht="12.75">
      <c r="C3" s="48" t="s">
        <v>80</v>
      </c>
    </row>
    <row r="4" ht="12.75">
      <c r="C4" s="48" t="s">
        <v>82</v>
      </c>
    </row>
    <row r="5" spans="3:6" ht="20.25">
      <c r="C5" s="21"/>
      <c r="D5" s="22"/>
      <c r="E5" s="22"/>
      <c r="F5" s="23"/>
    </row>
    <row r="6" spans="2:9" ht="12.75">
      <c r="B6" s="8" t="s">
        <v>24</v>
      </c>
      <c r="C6" s="112" t="s">
        <v>147</v>
      </c>
      <c r="I6" s="20"/>
    </row>
    <row r="7" ht="12.75">
      <c r="C7" s="48" t="s">
        <v>83</v>
      </c>
    </row>
    <row r="8" ht="12.75">
      <c r="C8" s="48" t="s">
        <v>84</v>
      </c>
    </row>
    <row r="9" ht="12.75">
      <c r="C9" s="9" t="s">
        <v>25</v>
      </c>
    </row>
    <row r="10" ht="12.75">
      <c r="C10" s="9" t="s">
        <v>26</v>
      </c>
    </row>
    <row r="12" spans="2:3" ht="12.75">
      <c r="B12" s="8" t="s">
        <v>69</v>
      </c>
      <c r="C12" s="9" t="s">
        <v>70</v>
      </c>
    </row>
    <row r="13" ht="12.75">
      <c r="C13" s="9" t="s">
        <v>71</v>
      </c>
    </row>
    <row r="14" ht="12.75">
      <c r="C14" s="9" t="s">
        <v>72</v>
      </c>
    </row>
    <row r="16" spans="2:3" ht="12.75">
      <c r="B16" s="8" t="s">
        <v>73</v>
      </c>
      <c r="C16" s="9" t="s">
        <v>143</v>
      </c>
    </row>
    <row r="17" ht="12.75">
      <c r="C17" s="9" t="s">
        <v>144</v>
      </c>
    </row>
    <row r="18" ht="12.75">
      <c r="C18" s="9" t="s">
        <v>146</v>
      </c>
    </row>
    <row r="19" ht="12.75">
      <c r="C19" s="9" t="s">
        <v>145</v>
      </c>
    </row>
    <row r="20" ht="12.75">
      <c r="C20" s="9" t="s">
        <v>74</v>
      </c>
    </row>
    <row r="21" ht="12.75">
      <c r="C21" s="14" t="s">
        <v>75</v>
      </c>
    </row>
    <row r="22" ht="12.75">
      <c r="C22" s="14"/>
    </row>
    <row r="23" spans="2:3" ht="12.75">
      <c r="B23" s="8" t="s">
        <v>27</v>
      </c>
      <c r="C23" s="48" t="s">
        <v>89</v>
      </c>
    </row>
    <row r="24" ht="12.75">
      <c r="C24" s="48" t="s">
        <v>90</v>
      </c>
    </row>
    <row r="26" spans="2:3" ht="12.75">
      <c r="B26" s="8" t="s">
        <v>135</v>
      </c>
      <c r="C26" s="48" t="s">
        <v>136</v>
      </c>
    </row>
    <row r="27" spans="3:13" ht="12.75">
      <c r="C27" s="48" t="s">
        <v>137</v>
      </c>
      <c r="D27" s="113"/>
      <c r="E27" s="113"/>
      <c r="F27" s="113"/>
      <c r="G27" s="113"/>
      <c r="H27" s="113"/>
      <c r="I27" s="113"/>
      <c r="J27" s="113"/>
      <c r="K27" s="113"/>
      <c r="L27" s="113"/>
      <c r="M27" s="113"/>
    </row>
    <row r="28" spans="3:13" ht="12.75">
      <c r="C28" s="113"/>
      <c r="D28" s="113"/>
      <c r="E28" s="113"/>
      <c r="F28" s="113"/>
      <c r="G28" s="113"/>
      <c r="H28" s="113"/>
      <c r="I28" s="113"/>
      <c r="J28" s="113"/>
      <c r="K28" s="113"/>
      <c r="L28" s="113"/>
      <c r="M28" s="113"/>
    </row>
    <row r="29" spans="2:3" ht="12.75">
      <c r="B29" s="8" t="s">
        <v>76</v>
      </c>
      <c r="C29" s="9" t="s">
        <v>28</v>
      </c>
    </row>
    <row r="30" ht="12.75">
      <c r="C30" s="9" t="s">
        <v>29</v>
      </c>
    </row>
    <row r="31" ht="12.75">
      <c r="C31" s="9" t="s">
        <v>30</v>
      </c>
    </row>
    <row r="32" ht="12.75">
      <c r="C32" s="48" t="s">
        <v>85</v>
      </c>
    </row>
    <row r="33" ht="12.75">
      <c r="C33" s="9" t="s">
        <v>31</v>
      </c>
    </row>
    <row r="34" ht="12.75">
      <c r="C34" s="9" t="s">
        <v>32</v>
      </c>
    </row>
    <row r="35" ht="12.75">
      <c r="C35" s="9" t="s">
        <v>33</v>
      </c>
    </row>
    <row r="36" ht="12.75">
      <c r="C36" s="11" t="s">
        <v>148</v>
      </c>
    </row>
    <row r="37" ht="12.75">
      <c r="C37" s="11" t="s">
        <v>149</v>
      </c>
    </row>
    <row r="38" ht="12.75">
      <c r="C38" s="11" t="s">
        <v>86</v>
      </c>
    </row>
    <row r="39" ht="12.75">
      <c r="C39" s="11" t="s">
        <v>34</v>
      </c>
    </row>
    <row r="40" ht="12.75">
      <c r="C40" s="11"/>
    </row>
    <row r="42" spans="2:4" ht="12.75">
      <c r="B42" s="63"/>
      <c r="C42" s="64" t="s">
        <v>99</v>
      </c>
      <c r="D42" s="11"/>
    </row>
    <row r="44" spans="2:9" ht="18.75">
      <c r="B44" s="8"/>
      <c r="C44" s="208" t="s">
        <v>95</v>
      </c>
      <c r="D44" s="208"/>
      <c r="E44" s="82"/>
      <c r="F44" s="83"/>
      <c r="G44" s="83"/>
      <c r="H44" s="83"/>
      <c r="I44" s="84" t="s">
        <v>96</v>
      </c>
    </row>
    <row r="45" spans="2:9" s="73" customFormat="1" ht="12.75">
      <c r="B45" s="72"/>
      <c r="C45" s="81" t="s">
        <v>36</v>
      </c>
      <c r="D45" s="81"/>
      <c r="I45" s="85" t="s">
        <v>97</v>
      </c>
    </row>
    <row r="46" spans="2:9" s="73" customFormat="1" ht="12.75">
      <c r="B46" s="72"/>
      <c r="C46" s="81" t="s">
        <v>37</v>
      </c>
      <c r="D46" s="81"/>
      <c r="I46" s="85" t="s">
        <v>98</v>
      </c>
    </row>
    <row r="47" spans="2:4" s="73" customFormat="1" ht="12.75">
      <c r="B47" s="72"/>
      <c r="C47" s="81" t="s">
        <v>38</v>
      </c>
      <c r="D47" s="81"/>
    </row>
    <row r="48" spans="2:9" s="73" customFormat="1" ht="12.75">
      <c r="B48" s="72"/>
      <c r="C48" s="81" t="s">
        <v>39</v>
      </c>
      <c r="D48" s="81"/>
      <c r="I48" s="85" t="s">
        <v>100</v>
      </c>
    </row>
    <row r="49" spans="2:9" s="73" customFormat="1" ht="12.75">
      <c r="B49" s="72"/>
      <c r="C49" s="81" t="s">
        <v>40</v>
      </c>
      <c r="D49" s="81"/>
      <c r="I49" s="85" t="s">
        <v>101</v>
      </c>
    </row>
    <row r="50" spans="2:9" s="73" customFormat="1" ht="12.75">
      <c r="B50" s="72"/>
      <c r="C50" s="81" t="s">
        <v>88</v>
      </c>
      <c r="D50" s="81"/>
      <c r="I50" s="85" t="s">
        <v>102</v>
      </c>
    </row>
    <row r="51" spans="2:4" s="73" customFormat="1" ht="12.75">
      <c r="B51" s="72"/>
      <c r="C51" s="81" t="s">
        <v>41</v>
      </c>
      <c r="D51" s="81"/>
    </row>
    <row r="52" spans="2:9" s="73" customFormat="1" ht="12.75">
      <c r="B52" s="72"/>
      <c r="C52" s="81" t="s">
        <v>42</v>
      </c>
      <c r="D52" s="81"/>
      <c r="I52" s="85" t="s">
        <v>98</v>
      </c>
    </row>
    <row r="53" spans="2:4" s="73" customFormat="1" ht="12.75">
      <c r="B53" s="72"/>
      <c r="C53" s="81" t="s">
        <v>43</v>
      </c>
      <c r="D53" s="81"/>
    </row>
    <row r="54" spans="2:4" s="73" customFormat="1" ht="12.75">
      <c r="B54" s="72"/>
      <c r="C54" s="81" t="s">
        <v>44</v>
      </c>
      <c r="D54" s="81"/>
    </row>
    <row r="55" spans="2:9" s="73" customFormat="1" ht="12.75">
      <c r="B55" s="72"/>
      <c r="C55" s="81" t="s">
        <v>45</v>
      </c>
      <c r="D55" s="81"/>
      <c r="I55" s="85" t="s">
        <v>97</v>
      </c>
    </row>
    <row r="56" spans="2:9" s="73" customFormat="1" ht="12.75">
      <c r="B56" s="72"/>
      <c r="C56" s="81" t="s">
        <v>46</v>
      </c>
      <c r="D56" s="81"/>
      <c r="I56" s="85" t="s">
        <v>103</v>
      </c>
    </row>
    <row r="57" spans="2:9" s="73" customFormat="1" ht="12.75">
      <c r="B57" s="72"/>
      <c r="C57" s="81" t="s">
        <v>49</v>
      </c>
      <c r="D57" s="81"/>
      <c r="I57" s="85" t="s">
        <v>104</v>
      </c>
    </row>
    <row r="58" spans="2:4" s="73" customFormat="1" ht="12.75">
      <c r="B58" s="72"/>
      <c r="C58" s="81" t="s">
        <v>78</v>
      </c>
      <c r="D58" s="81"/>
    </row>
    <row r="59" spans="3:9" ht="12.75">
      <c r="C59" s="62" t="s">
        <v>138</v>
      </c>
      <c r="I59" s="85" t="s">
        <v>101</v>
      </c>
    </row>
  </sheetData>
  <sheetProtection/>
  <mergeCells count="1">
    <mergeCell ref="C44:D44"/>
  </mergeCells>
  <printOptions/>
  <pageMargins left="0.75" right="0.75" top="1" bottom="1" header="0.5" footer="0.5"/>
  <pageSetup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Blad9"/>
  <dimension ref="A1:A1"/>
  <sheetViews>
    <sheetView showGridLines="0" zoomScalePageLayoutView="0" workbookViewId="0" topLeftCell="A1">
      <selection activeCell="O46" sqref="O46"/>
    </sheetView>
  </sheetViews>
  <sheetFormatPr defaultColWidth="9.140625" defaultRowHeight="12.75"/>
  <cols>
    <col min="1" max="1" width="11.28125" style="34" customWidth="1"/>
    <col min="2" max="7" width="9.140625" style="34" customWidth="1"/>
    <col min="8" max="8" width="9.7109375" style="34" customWidth="1"/>
    <col min="9" max="16384" width="9.140625" style="34" customWidth="1"/>
  </cols>
  <sheetData/>
  <sheetProtection/>
  <printOptions/>
  <pageMargins left="0.7" right="0.7" top="0.75" bottom="0.75" header="0.3" footer="0.3"/>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h00mav</dc:creator>
  <cp:keywords/>
  <dc:description/>
  <cp:lastModifiedBy>therese.claesson</cp:lastModifiedBy>
  <cp:lastPrinted>2010-10-14T13:44:33Z</cp:lastPrinted>
  <dcterms:created xsi:type="dcterms:W3CDTF">2009-09-11T09:10:59Z</dcterms:created>
  <dcterms:modified xsi:type="dcterms:W3CDTF">2014-02-24T12:58:23Z</dcterms:modified>
  <cp:category/>
  <cp:version/>
  <cp:contentType/>
  <cp:contentStatus/>
</cp:coreProperties>
</file>